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https://bangoroffice365-my.sharepoint.com/personal/oss01f_bangor_ac_uk/Documents/Scallop Attachment Paper/"/>
    </mc:Choice>
  </mc:AlternateContent>
  <xr:revisionPtr revIDLastSave="97" documentId="11_005CA8EA48F4C9DEC97F62769F1AA77F6756A3A5" xr6:coauthVersionLast="44" xr6:coauthVersionMax="45" xr10:uidLastSave="{EE4191FF-37F4-4461-860B-CD831C1E4F71}"/>
  <bookViews>
    <workbookView xWindow="-108" yWindow="-108" windowWidth="23256" windowHeight="12576" tabRatio="865" activeTab="6" xr2:uid="{00000000-000D-0000-FFFF-FFFF00000000}"/>
  </bookViews>
  <sheets>
    <sheet name="Descriptions" sheetId="1" r:id="rId1"/>
    <sheet name="Abstract" sheetId="4" r:id="rId2"/>
    <sheet name="Materials and Methods" sheetId="3" r:id="rId3"/>
    <sheet name="Supplementary Material" sheetId="8" r:id="rId4"/>
    <sheet name="Expt 1 - Substrate and Time" sheetId="2" r:id="rId5"/>
    <sheet name="Expt 2 - Substrate Conditioning" sheetId="6" r:id="rId6"/>
    <sheet name="Unattached Retention" sheetId="5"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9" i="6" l="1"/>
  <c r="K49" i="6" s="1"/>
  <c r="G78" i="6"/>
  <c r="J78" i="6" s="1"/>
  <c r="G77" i="6"/>
  <c r="K77" i="6" s="1"/>
  <c r="G76" i="6"/>
  <c r="K76" i="6" s="1"/>
  <c r="G71" i="6"/>
  <c r="J71" i="6" s="1"/>
  <c r="G70" i="6"/>
  <c r="K70" i="6" s="1"/>
  <c r="G69" i="6"/>
  <c r="K69" i="6" s="1"/>
  <c r="G64" i="6"/>
  <c r="K64" i="6" s="1"/>
  <c r="G63" i="6"/>
  <c r="J63" i="6" s="1"/>
  <c r="G62" i="6"/>
  <c r="K62" i="6" s="1"/>
  <c r="G57" i="6"/>
  <c r="K57" i="6" s="1"/>
  <c r="G56" i="6"/>
  <c r="K56" i="6" s="1"/>
  <c r="G55" i="6"/>
  <c r="J55" i="6" s="1"/>
  <c r="G50" i="6"/>
  <c r="K50" i="6" s="1"/>
  <c r="G48" i="6"/>
  <c r="K48" i="6" s="1"/>
  <c r="G43" i="6"/>
  <c r="J43" i="6" s="1"/>
  <c r="G42" i="6"/>
  <c r="J42" i="6" s="1"/>
  <c r="G41" i="6"/>
  <c r="K41" i="6" s="1"/>
  <c r="G36" i="6"/>
  <c r="K36" i="6" s="1"/>
  <c r="G35" i="6"/>
  <c r="J35" i="6" s="1"/>
  <c r="G34" i="6"/>
  <c r="J34" i="6" s="1"/>
  <c r="G29" i="6"/>
  <c r="K29" i="6" s="1"/>
  <c r="G28" i="6"/>
  <c r="K28" i="6" s="1"/>
  <c r="G27" i="6"/>
  <c r="J27" i="6" s="1"/>
  <c r="G22" i="6"/>
  <c r="K22" i="6" s="1"/>
  <c r="G21" i="6"/>
  <c r="K21" i="6" s="1"/>
  <c r="G20" i="6"/>
  <c r="K20" i="6" s="1"/>
  <c r="K34" i="6" l="1"/>
  <c r="J49" i="6"/>
  <c r="K63" i="6"/>
  <c r="K65" i="6" s="1"/>
  <c r="J70" i="6"/>
  <c r="K27" i="6"/>
  <c r="K31" i="6" s="1"/>
  <c r="K78" i="6"/>
  <c r="K79" i="6" s="1"/>
  <c r="K42" i="6"/>
  <c r="J22" i="6"/>
  <c r="K30" i="6"/>
  <c r="K55" i="6"/>
  <c r="J62" i="6"/>
  <c r="K43" i="6"/>
  <c r="J50" i="6"/>
  <c r="K35" i="6"/>
  <c r="K38" i="6" s="1"/>
  <c r="K71" i="6"/>
  <c r="K73" i="6" s="1"/>
  <c r="K52" i="6"/>
  <c r="K51" i="6"/>
  <c r="K80" i="6"/>
  <c r="K58" i="6"/>
  <c r="K23" i="6"/>
  <c r="K24" i="6"/>
  <c r="J21" i="6"/>
  <c r="J29" i="6"/>
  <c r="J41" i="6"/>
  <c r="J57" i="6"/>
  <c r="J69" i="6"/>
  <c r="J77" i="6"/>
  <c r="J20" i="6"/>
  <c r="J28" i="6"/>
  <c r="J36" i="6"/>
  <c r="J37" i="6" s="1"/>
  <c r="J48" i="6"/>
  <c r="J56" i="6"/>
  <c r="J59" i="6" s="1"/>
  <c r="K59" i="6"/>
  <c r="J64" i="6"/>
  <c r="J76" i="6"/>
  <c r="R89" i="2"/>
  <c r="V89" i="2" s="1"/>
  <c r="R88" i="2"/>
  <c r="U88" i="2" s="1"/>
  <c r="R87" i="2"/>
  <c r="V87" i="2" s="1"/>
  <c r="R86" i="2"/>
  <c r="V86" i="2" s="1"/>
  <c r="R85" i="2"/>
  <c r="V85" i="2" s="1"/>
  <c r="R80" i="2"/>
  <c r="V80" i="2" s="1"/>
  <c r="R79" i="2"/>
  <c r="V79" i="2" s="1"/>
  <c r="R78" i="2"/>
  <c r="U78" i="2" s="1"/>
  <c r="R77" i="2"/>
  <c r="U77" i="2" s="1"/>
  <c r="R76" i="2"/>
  <c r="U76" i="2" s="1"/>
  <c r="R71" i="2"/>
  <c r="U71" i="2" s="1"/>
  <c r="R70" i="2"/>
  <c r="U70" i="2" s="1"/>
  <c r="R69" i="2"/>
  <c r="V69" i="2" s="1"/>
  <c r="R68" i="2"/>
  <c r="V68" i="2" s="1"/>
  <c r="R67" i="2"/>
  <c r="U67" i="2" s="1"/>
  <c r="R62" i="2"/>
  <c r="V62" i="2" s="1"/>
  <c r="R61" i="2"/>
  <c r="V61" i="2" s="1"/>
  <c r="R60" i="2"/>
  <c r="U60" i="2" s="1"/>
  <c r="R59" i="2"/>
  <c r="V59" i="2" s="1"/>
  <c r="R58" i="2"/>
  <c r="V58" i="2" s="1"/>
  <c r="R53" i="2"/>
  <c r="V53" i="2" s="1"/>
  <c r="R52" i="2"/>
  <c r="U52" i="2" s="1"/>
  <c r="R51" i="2"/>
  <c r="U51" i="2" s="1"/>
  <c r="R50" i="2"/>
  <c r="U50" i="2" s="1"/>
  <c r="R49" i="2"/>
  <c r="V49" i="2" s="1"/>
  <c r="R44" i="2"/>
  <c r="U44" i="2" s="1"/>
  <c r="R43" i="2"/>
  <c r="V43" i="2" s="1"/>
  <c r="R42" i="2"/>
  <c r="U42" i="2" s="1"/>
  <c r="R41" i="2"/>
  <c r="V41" i="2" s="1"/>
  <c r="R40" i="2"/>
  <c r="U40" i="2" s="1"/>
  <c r="R35" i="2"/>
  <c r="V35" i="2" s="1"/>
  <c r="R34" i="2"/>
  <c r="U34" i="2" s="1"/>
  <c r="R33" i="2"/>
  <c r="R32" i="2"/>
  <c r="V32" i="2" s="1"/>
  <c r="R31" i="2"/>
  <c r="V31" i="2" s="1"/>
  <c r="F15" i="2"/>
  <c r="G15" i="2" s="1"/>
  <c r="F89" i="2"/>
  <c r="J89" i="2" s="1"/>
  <c r="F88" i="2"/>
  <c r="I88" i="2" s="1"/>
  <c r="F87" i="2"/>
  <c r="J87" i="2" s="1"/>
  <c r="F86" i="2"/>
  <c r="I86" i="2" s="1"/>
  <c r="F85" i="2"/>
  <c r="I85" i="2" s="1"/>
  <c r="F80" i="2"/>
  <c r="I80" i="2" s="1"/>
  <c r="F79" i="2"/>
  <c r="J79" i="2" s="1"/>
  <c r="F78" i="2"/>
  <c r="J78" i="2" s="1"/>
  <c r="F77" i="2"/>
  <c r="J77" i="2" s="1"/>
  <c r="F76" i="2"/>
  <c r="I76" i="2" s="1"/>
  <c r="F71" i="2"/>
  <c r="I71" i="2" s="1"/>
  <c r="F70" i="2"/>
  <c r="J70" i="2" s="1"/>
  <c r="F69" i="2"/>
  <c r="J69" i="2" s="1"/>
  <c r="F68" i="2"/>
  <c r="I68" i="2" s="1"/>
  <c r="F67" i="2"/>
  <c r="I67" i="2" s="1"/>
  <c r="F62" i="2"/>
  <c r="J62" i="2" s="1"/>
  <c r="F61" i="2"/>
  <c r="J61" i="2" s="1"/>
  <c r="F60" i="2"/>
  <c r="I60" i="2" s="1"/>
  <c r="F59" i="2"/>
  <c r="I59" i="2" s="1"/>
  <c r="F58" i="2"/>
  <c r="J58" i="2" s="1"/>
  <c r="F53" i="2"/>
  <c r="J53" i="2" s="1"/>
  <c r="F52" i="2"/>
  <c r="I52" i="2" s="1"/>
  <c r="F51" i="2"/>
  <c r="I51" i="2" s="1"/>
  <c r="F50" i="2"/>
  <c r="J50" i="2" s="1"/>
  <c r="F49" i="2"/>
  <c r="J49" i="2" s="1"/>
  <c r="F44" i="2"/>
  <c r="I44" i="2" s="1"/>
  <c r="F43" i="2"/>
  <c r="I43" i="2" s="1"/>
  <c r="F42" i="2"/>
  <c r="J42" i="2" s="1"/>
  <c r="F41" i="2"/>
  <c r="J41" i="2" s="1"/>
  <c r="F40" i="2"/>
  <c r="I40" i="2" s="1"/>
  <c r="F35" i="2"/>
  <c r="I35" i="2" s="1"/>
  <c r="F34" i="2"/>
  <c r="J34" i="2" s="1"/>
  <c r="F33" i="2"/>
  <c r="J33" i="2" s="1"/>
  <c r="F32" i="2"/>
  <c r="I32" i="2" s="1"/>
  <c r="F31" i="2"/>
  <c r="I31" i="2" s="1"/>
  <c r="F18" i="2"/>
  <c r="G18" i="2" s="1"/>
  <c r="F17" i="2"/>
  <c r="G17" i="2" s="1"/>
  <c r="F16" i="2"/>
  <c r="G16" i="2" s="1"/>
  <c r="F14" i="2"/>
  <c r="G14" i="2" s="1"/>
  <c r="F13" i="2"/>
  <c r="G13" i="2" s="1"/>
  <c r="F12" i="2"/>
  <c r="G12" i="2" s="1"/>
  <c r="K72" i="6" l="1"/>
  <c r="J65" i="6"/>
  <c r="J38" i="6"/>
  <c r="K37" i="6"/>
  <c r="K66" i="6"/>
  <c r="K44" i="6"/>
  <c r="J66" i="6"/>
  <c r="J58" i="6"/>
  <c r="J31" i="6"/>
  <c r="K45" i="6"/>
  <c r="J79" i="6"/>
  <c r="J80" i="6"/>
  <c r="J52" i="6"/>
  <c r="J51" i="6"/>
  <c r="J23" i="6"/>
  <c r="J24" i="6"/>
  <c r="J30" i="6"/>
  <c r="J73" i="6"/>
  <c r="J72" i="6"/>
  <c r="J45" i="6"/>
  <c r="J44" i="6"/>
  <c r="V51" i="2"/>
  <c r="U62" i="2"/>
  <c r="J51" i="2"/>
  <c r="V71" i="2"/>
  <c r="J31" i="2"/>
  <c r="J59" i="2"/>
  <c r="J85" i="2"/>
  <c r="J35" i="2"/>
  <c r="J67" i="2"/>
  <c r="I77" i="2"/>
  <c r="I79" i="2"/>
  <c r="U87" i="2"/>
  <c r="J43" i="2"/>
  <c r="J71" i="2"/>
  <c r="V67" i="2"/>
  <c r="V77" i="2"/>
  <c r="I34" i="2"/>
  <c r="I42" i="2"/>
  <c r="I58" i="2"/>
  <c r="I62" i="2"/>
  <c r="I70" i="2"/>
  <c r="V42" i="2"/>
  <c r="U58" i="2"/>
  <c r="U61" i="2"/>
  <c r="J32" i="2"/>
  <c r="J40" i="2"/>
  <c r="J44" i="2"/>
  <c r="J52" i="2"/>
  <c r="J54" i="2" s="1"/>
  <c r="J60" i="2"/>
  <c r="J68" i="2"/>
  <c r="J73" i="2" s="1"/>
  <c r="J76" i="2"/>
  <c r="J86" i="2"/>
  <c r="I89" i="2"/>
  <c r="U35" i="2"/>
  <c r="U41" i="2"/>
  <c r="V52" i="2"/>
  <c r="U68" i="2"/>
  <c r="V78" i="2"/>
  <c r="V88" i="2"/>
  <c r="V90" i="2" s="1"/>
  <c r="I50" i="2"/>
  <c r="U32" i="2"/>
  <c r="U80" i="2"/>
  <c r="U86" i="2"/>
  <c r="U31" i="2"/>
  <c r="V34" i="2"/>
  <c r="V36" i="2" s="1"/>
  <c r="V40" i="2"/>
  <c r="U43" i="2"/>
  <c r="U45" i="2" s="1"/>
  <c r="V44" i="2"/>
  <c r="U49" i="2"/>
  <c r="V50" i="2"/>
  <c r="U53" i="2"/>
  <c r="U59" i="2"/>
  <c r="V60" i="2"/>
  <c r="V63" i="2" s="1"/>
  <c r="U69" i="2"/>
  <c r="U73" i="2" s="1"/>
  <c r="V70" i="2"/>
  <c r="V76" i="2"/>
  <c r="U79" i="2"/>
  <c r="U85" i="2"/>
  <c r="U89" i="2"/>
  <c r="J80" i="2"/>
  <c r="J81" i="2" s="1"/>
  <c r="J82" i="2"/>
  <c r="I87" i="2"/>
  <c r="J88" i="2"/>
  <c r="I78" i="2"/>
  <c r="I33" i="2"/>
  <c r="I36" i="2" s="1"/>
  <c r="I41" i="2"/>
  <c r="I49" i="2"/>
  <c r="I53" i="2"/>
  <c r="I61" i="2"/>
  <c r="I64" i="2" s="1"/>
  <c r="I69" i="2"/>
  <c r="J63" i="2" l="1"/>
  <c r="J64" i="2"/>
  <c r="V72" i="2"/>
  <c r="J55" i="2"/>
  <c r="V54" i="2"/>
  <c r="J91" i="2"/>
  <c r="U82" i="2"/>
  <c r="J45" i="2"/>
  <c r="V91" i="2"/>
  <c r="J37" i="2"/>
  <c r="I82" i="2"/>
  <c r="J46" i="2"/>
  <c r="V37" i="2"/>
  <c r="I73" i="2"/>
  <c r="I46" i="2"/>
  <c r="I90" i="2"/>
  <c r="I37" i="2"/>
  <c r="J90" i="2"/>
  <c r="I63" i="2"/>
  <c r="J36" i="2"/>
  <c r="J72" i="2"/>
  <c r="V73" i="2"/>
  <c r="U91" i="2"/>
  <c r="U90" i="2"/>
  <c r="U81" i="2"/>
  <c r="V82" i="2"/>
  <c r="V81" i="2"/>
  <c r="V46" i="2"/>
  <c r="V45" i="2"/>
  <c r="U72" i="2"/>
  <c r="U55" i="2"/>
  <c r="U54" i="2"/>
  <c r="V55" i="2"/>
  <c r="U46" i="2"/>
  <c r="U63" i="2"/>
  <c r="U64" i="2"/>
  <c r="U36" i="2"/>
  <c r="U37" i="2"/>
  <c r="V64" i="2"/>
  <c r="I55" i="2"/>
  <c r="I54" i="2"/>
  <c r="I91" i="2"/>
  <c r="I45" i="2"/>
  <c r="I72" i="2"/>
  <c r="I8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Galley</author>
  </authors>
  <commentList>
    <comment ref="H26" authorId="0" shapeId="0" xr:uid="{00000000-0006-0000-0300-000001000000}">
      <text>
        <r>
          <rPr>
            <b/>
            <sz val="9"/>
            <color indexed="81"/>
            <rFont val="Tahoma"/>
            <family val="2"/>
          </rPr>
          <t>Thomas Galley:</t>
        </r>
        <r>
          <rPr>
            <sz val="9"/>
            <color indexed="81"/>
            <rFont val="Tahoma"/>
            <family val="2"/>
          </rPr>
          <t xml:space="preserve">
Based upon counts at the end of the experiment being taken as 100% of stock number.</t>
        </r>
      </text>
    </comment>
    <comment ref="T26" authorId="0" shapeId="0" xr:uid="{00000000-0006-0000-0300-000002000000}">
      <text>
        <r>
          <rPr>
            <b/>
            <sz val="9"/>
            <color indexed="81"/>
            <rFont val="Tahoma"/>
            <family val="2"/>
          </rPr>
          <t>Thomas Galley:</t>
        </r>
        <r>
          <rPr>
            <sz val="9"/>
            <color indexed="81"/>
            <rFont val="Tahoma"/>
            <family val="2"/>
          </rPr>
          <t xml:space="preserve">
Based upon counts at the end of the experiment being taken as 100% of stock number.</t>
        </r>
      </text>
    </comment>
    <comment ref="R33" authorId="0" shapeId="0" xr:uid="{00000000-0006-0000-0300-000003000000}">
      <text>
        <r>
          <rPr>
            <b/>
            <sz val="9"/>
            <color indexed="81"/>
            <rFont val="Tahoma"/>
            <family val="2"/>
          </rPr>
          <t>Thomas Galley:</t>
        </r>
        <r>
          <rPr>
            <sz val="9"/>
            <color indexed="81"/>
            <rFont val="Tahoma"/>
            <family val="2"/>
          </rPr>
          <t xml:space="preserve">
All dead. Removed from analysis.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Thomas Galley</author>
  </authors>
  <commentList>
    <comment ref="I15" authorId="0" shapeId="0" xr:uid="{00000000-0006-0000-0500-000001000000}">
      <text>
        <r>
          <rPr>
            <b/>
            <sz val="9"/>
            <color indexed="81"/>
            <rFont val="Tahoma"/>
            <family val="2"/>
          </rPr>
          <t>Thomas Galley:</t>
        </r>
        <r>
          <rPr>
            <sz val="9"/>
            <color indexed="81"/>
            <rFont val="Tahoma"/>
            <family val="2"/>
          </rPr>
          <t xml:space="preserve">
Based upon counts at the end of the experiment being taken as 100% of stock number.</t>
        </r>
      </text>
    </comment>
  </commentList>
</comments>
</file>

<file path=xl/sharedStrings.xml><?xml version="1.0" encoding="utf-8"?>
<sst xmlns="http://schemas.openxmlformats.org/spreadsheetml/2006/main" count="538" uniqueCount="201">
  <si>
    <t>Experiment 2 Data</t>
  </si>
  <si>
    <t>Scallop juvenile attachment to three substrates pre-conditioned for 0, 1 and 2 weeks, and subsequent retention under different water velocities</t>
  </si>
  <si>
    <t>Refer to Materials and Methods tab for experimental description</t>
  </si>
  <si>
    <t>Attachment after a 24 Hour Attachment Period</t>
  </si>
  <si>
    <t>Retention of Juveniles in a Benthic Water Flume after Exposure for 10 Minutes to a Range of Water Velocities</t>
  </si>
  <si>
    <t>Count Data</t>
  </si>
  <si>
    <t>Converted % Data</t>
  </si>
  <si>
    <t>Count Data of Juvenile Retention at a Range of Water Velocities</t>
  </si>
  <si>
    <t>Substrate/Pre-conditioning period</t>
  </si>
  <si>
    <t>No substrate conditioning period (0 weeks)</t>
  </si>
  <si>
    <t>Juveniles</t>
  </si>
  <si>
    <t>Substrate</t>
  </si>
  <si>
    <r>
      <t>Water Velocity (cm second</t>
    </r>
    <r>
      <rPr>
        <b/>
        <vertAlign val="superscript"/>
        <sz val="11"/>
        <color theme="1"/>
        <rFont val="Calibri"/>
        <family val="2"/>
        <scheme val="minor"/>
      </rPr>
      <t>-1</t>
    </r>
    <r>
      <rPr>
        <b/>
        <sz val="11"/>
        <color theme="1"/>
        <rFont val="Calibri"/>
        <family val="2"/>
        <scheme val="minor"/>
      </rPr>
      <t>)</t>
    </r>
  </si>
  <si>
    <t>Wool 0 wks</t>
  </si>
  <si>
    <t>Attached to substrate</t>
  </si>
  <si>
    <t>Not attached</t>
  </si>
  <si>
    <t>Total</t>
  </si>
  <si>
    <t xml:space="preserve">Wool </t>
  </si>
  <si>
    <t>Mean</t>
  </si>
  <si>
    <t>mean</t>
  </si>
  <si>
    <t>sd</t>
  </si>
  <si>
    <t>Wool 1 wk</t>
  </si>
  <si>
    <t>Slate</t>
  </si>
  <si>
    <t>Wool 2 wk</t>
  </si>
  <si>
    <t>Nylon</t>
  </si>
  <si>
    <t>Slate 0 wks</t>
  </si>
  <si>
    <t>1 week substrate conditioning period</t>
  </si>
  <si>
    <t>Slate 1 wk</t>
  </si>
  <si>
    <t>Slate 2 wk</t>
  </si>
  <si>
    <t>Nylon 0 wks</t>
  </si>
  <si>
    <t>2 week substrate conditioning period</t>
  </si>
  <si>
    <t>Nylon 1 wk</t>
  </si>
  <si>
    <t>Nylon 2 wk</t>
  </si>
  <si>
    <t xml:space="preserve">Metadata to record for each data type </t>
  </si>
  <si>
    <t xml:space="preserve">Metadata Field </t>
  </si>
  <si>
    <t xml:space="preserve">Requirement </t>
  </si>
  <si>
    <t xml:space="preserve">Sub Field </t>
  </si>
  <si>
    <t xml:space="preserve">Description </t>
  </si>
  <si>
    <t>Example</t>
  </si>
  <si>
    <t>Funder</t>
  </si>
  <si>
    <t xml:space="preserve">Optional </t>
  </si>
  <si>
    <t xml:space="preserve">  -</t>
  </si>
  <si>
    <t>This research was supported through the EU Framework 7 funding programme as part of the project “Research to Improve Production of Seed (REPROSEED)” (Grant No. 245119).</t>
  </si>
  <si>
    <t>Data type</t>
  </si>
  <si>
    <t xml:space="preserve">Mandatory </t>
  </si>
  <si>
    <t xml:space="preserve">  - </t>
  </si>
  <si>
    <t>Count and percentage</t>
  </si>
  <si>
    <t xml:space="preserve">Survey Title </t>
  </si>
  <si>
    <t>Factors affecting byssus attachment in juvenile scallops, Pecten maximus (L.).</t>
  </si>
  <si>
    <t xml:space="preserve">Alternative Title </t>
  </si>
  <si>
    <t xml:space="preserve">Abstract </t>
  </si>
  <si>
    <t>See 'Abstract' tab</t>
  </si>
  <si>
    <t xml:space="preserve">Lineage  </t>
  </si>
  <si>
    <t>This data was collected at the Centre for Applied Marine Sciences as part of the REPROSEED Project</t>
  </si>
  <si>
    <t xml:space="preserve">Personnel  </t>
  </si>
  <si>
    <t>Tom Galley - Researcher; Andy Beaumont - Project Co-I; Lewis LeVay - PhD Supervisor; Jon King - PhD Supervisor  / Project Co-I</t>
  </si>
  <si>
    <t xml:space="preserve">Temporal extent </t>
  </si>
  <si>
    <t xml:space="preserve">Start Date </t>
  </si>
  <si>
    <t xml:space="preserve">Start Time </t>
  </si>
  <si>
    <t xml:space="preserve">End Date </t>
  </si>
  <si>
    <t>End Time</t>
  </si>
  <si>
    <t>Time zone</t>
  </si>
  <si>
    <t xml:space="preserve">Mandatory if times included </t>
  </si>
  <si>
    <t>UTC+0</t>
  </si>
  <si>
    <t xml:space="preserve">Equipment / Instrument </t>
  </si>
  <si>
    <t xml:space="preserve">Mandatory if used </t>
  </si>
  <si>
    <t>Name</t>
  </si>
  <si>
    <t>Leica DM E Compound Microscope</t>
  </si>
  <si>
    <t xml:space="preserve">Manufacturer </t>
  </si>
  <si>
    <t xml:space="preserve">Model </t>
  </si>
  <si>
    <t xml:space="preserve">Serial Number </t>
  </si>
  <si>
    <t xml:space="preserve">Calibration date  </t>
  </si>
  <si>
    <t xml:space="preserve">Calibration details </t>
  </si>
  <si>
    <t xml:space="preserve">Software </t>
  </si>
  <si>
    <t xml:space="preserve">Use </t>
  </si>
  <si>
    <t>Minitab Statistical Software</t>
  </si>
  <si>
    <t xml:space="preserve">Name </t>
  </si>
  <si>
    <t>Version</t>
  </si>
  <si>
    <t>Other useful information to include:</t>
  </si>
  <si>
    <t>Metadata created by</t>
  </si>
  <si>
    <t>Tom Galley</t>
  </si>
  <si>
    <t xml:space="preserve">Metadata version </t>
  </si>
  <si>
    <t>Version 1</t>
  </si>
  <si>
    <t xml:space="preserve">Resource Contact </t>
  </si>
  <si>
    <t>Tom Galley (Email t.h.galley@bangor.ac.uk)</t>
  </si>
  <si>
    <t xml:space="preserve">Resource format </t>
  </si>
  <si>
    <r>
      <rPr>
        <sz val="11"/>
        <rFont val="Calibri"/>
        <family val="2"/>
        <scheme val="minor"/>
      </rPr>
      <t xml:space="preserve">Choose from: </t>
    </r>
    <r>
      <rPr>
        <u/>
        <sz val="11"/>
        <color theme="10"/>
        <rFont val="Calibri"/>
        <family val="2"/>
        <scheme val="minor"/>
      </rPr>
      <t>https://www.bodc.ac.uk/resources/vocabularies/vocabulary_search/M01/</t>
    </r>
  </si>
  <si>
    <t>Excel doc</t>
  </si>
  <si>
    <t xml:space="preserve">Resource Language </t>
  </si>
  <si>
    <t xml:space="preserve">e.g. English </t>
  </si>
  <si>
    <t>English</t>
  </si>
  <si>
    <t xml:space="preserve">Update Frequency </t>
  </si>
  <si>
    <t>Choose from: continual, daily, weekly, fortnightly, monthly, quartely, biannually, as needed, irregular, not planned, unknown.</t>
  </si>
  <si>
    <t>Not planned</t>
  </si>
  <si>
    <t xml:space="preserve">Resource Originator </t>
  </si>
  <si>
    <t xml:space="preserve">Person/people who created the resource </t>
  </si>
  <si>
    <t>Bangor University</t>
  </si>
  <si>
    <t xml:space="preserve">Resource Owner </t>
  </si>
  <si>
    <t xml:space="preserve">Owner of the resource, e.g. Bangor University </t>
  </si>
  <si>
    <t xml:space="preserve">Access  Conditions </t>
  </si>
  <si>
    <r>
      <rPr>
        <sz val="11"/>
        <rFont val="Calibri"/>
        <family val="2"/>
        <scheme val="minor"/>
      </rPr>
      <t xml:space="preserve">Information on available licences can be found here: </t>
    </r>
    <r>
      <rPr>
        <u/>
        <sz val="11"/>
        <color theme="10"/>
        <rFont val="Calibri"/>
        <family val="2"/>
        <scheme val="minor"/>
      </rPr>
      <t xml:space="preserve">
https://research.bangor.ac.uk/portal/files/20433399/AvailableLicences.pdf</t>
    </r>
  </si>
  <si>
    <t>?</t>
  </si>
  <si>
    <t xml:space="preserve">Use constraints </t>
  </si>
  <si>
    <t xml:space="preserve">Citation Text </t>
  </si>
  <si>
    <t xml:space="preserve">If applicable, how you would like the data to be cited </t>
  </si>
  <si>
    <t>Cite author and research paper ?</t>
  </si>
  <si>
    <t>Table 1: Summary of experimental parameters.</t>
  </si>
  <si>
    <t>Experiment</t>
  </si>
  <si>
    <t>Response variable</t>
  </si>
  <si>
    <t>Environmental variables</t>
  </si>
  <si>
    <t>Treatment replicates</t>
  </si>
  <si>
    <t>Shell height of juveniles scallops post- standardisation</t>
  </si>
  <si>
    <t xml:space="preserve"> (mm)</t>
  </si>
  <si>
    <r>
      <t>·</t>
    </r>
    <r>
      <rPr>
        <sz val="7"/>
        <color theme="1"/>
        <rFont val="Times New Roman"/>
        <family val="1"/>
      </rPr>
      <t xml:space="preserve">    </t>
    </r>
    <r>
      <rPr>
        <b/>
        <sz val="10"/>
        <color theme="1"/>
        <rFont val="Calibri"/>
        <family val="2"/>
      </rPr>
      <t>Substrates:</t>
    </r>
  </si>
  <si>
    <t>Glass (50.4 x 50.2 x 3.9mm - w x l x h)</t>
  </si>
  <si>
    <t>Slate (50.6 x 50.6 x 3.5mm)</t>
  </si>
  <si>
    <t>Juvenile attachment to substrate types over time</t>
  </si>
  <si>
    <t>Nylon mesh (53.9 x 53.9 x 1.5mm - 500μm diameter weave)</t>
  </si>
  <si>
    <t>Wool (56.6 x 56.9 x 7.4mm)</t>
  </si>
  <si>
    <t>% Attachment</t>
  </si>
  <si>
    <t>Cotton (54.3 x 53.9 x 5.2mm)</t>
  </si>
  <si>
    <t>Range = 1.9 to 5.4 (mean 3.3 ±0.8)</t>
  </si>
  <si>
    <t>Soy fabric (54.1 x 53.3 x 5.1mm)</t>
  </si>
  <si>
    <t>Hemp (55.4 x 55.8 x 4.9mm)</t>
  </si>
  <si>
    <r>
      <t>·</t>
    </r>
    <r>
      <rPr>
        <sz val="7"/>
        <color theme="1"/>
        <rFont val="Times New Roman"/>
        <family val="1"/>
      </rPr>
      <t xml:space="preserve">    </t>
    </r>
    <r>
      <rPr>
        <b/>
        <sz val="10"/>
        <color theme="1"/>
        <rFont val="Calibri"/>
        <family val="2"/>
      </rPr>
      <t>Attachment periods:</t>
    </r>
  </si>
  <si>
    <t>1 hour, 24 hours</t>
  </si>
  <si>
    <r>
      <t>·</t>
    </r>
    <r>
      <rPr>
        <sz val="7"/>
        <color theme="1"/>
        <rFont val="Times New Roman"/>
        <family val="1"/>
      </rPr>
      <t xml:space="preserve">    </t>
    </r>
    <r>
      <rPr>
        <b/>
        <sz val="10"/>
        <color theme="1"/>
        <rFont val="Calibri"/>
        <family val="2"/>
      </rPr>
      <t>Substrate:</t>
    </r>
  </si>
  <si>
    <t>Wool, Slate, Nylon</t>
  </si>
  <si>
    <t>Effect of preconditioning substrates</t>
  </si>
  <si>
    <r>
      <t>·</t>
    </r>
    <r>
      <rPr>
        <sz val="7"/>
        <color theme="1"/>
        <rFont val="Times New Roman"/>
        <family val="1"/>
      </rPr>
      <t xml:space="preserve">    </t>
    </r>
    <r>
      <rPr>
        <b/>
        <sz val="10"/>
        <color theme="1"/>
        <rFont val="Calibri"/>
        <family val="2"/>
      </rPr>
      <t>Substrate Pre-condition:</t>
    </r>
  </si>
  <si>
    <t>% Attachment &amp; Retention</t>
  </si>
  <si>
    <t>0, 1, 2 weeks</t>
  </si>
  <si>
    <t>Range = 1.9 to 5.9 (mean 4.0 ±1.0)</t>
  </si>
  <si>
    <r>
      <t>·</t>
    </r>
    <r>
      <rPr>
        <sz val="7"/>
        <color theme="1"/>
        <rFont val="Times New Roman"/>
        <family val="1"/>
      </rPr>
      <t xml:space="preserve">    </t>
    </r>
    <r>
      <rPr>
        <b/>
        <sz val="10"/>
        <color theme="1"/>
        <rFont val="Calibri"/>
        <family val="2"/>
      </rPr>
      <t>Water velocity</t>
    </r>
    <r>
      <rPr>
        <sz val="12"/>
        <color theme="1"/>
        <rFont val="Times New Roman"/>
        <family val="1"/>
      </rPr>
      <t xml:space="preserve"> </t>
    </r>
    <r>
      <rPr>
        <sz val="10"/>
        <color theme="1"/>
        <rFont val="Calibri"/>
        <family val="2"/>
      </rPr>
      <t>(cm second</t>
    </r>
    <r>
      <rPr>
        <vertAlign val="superscript"/>
        <sz val="10"/>
        <color theme="1"/>
        <rFont val="Calibri"/>
        <family val="2"/>
      </rPr>
      <t>-1</t>
    </r>
    <r>
      <rPr>
        <sz val="10"/>
        <color theme="1"/>
        <rFont val="Calibri"/>
        <family val="2"/>
      </rPr>
      <t>)</t>
    </r>
    <r>
      <rPr>
        <b/>
        <sz val="10"/>
        <color theme="1"/>
        <rFont val="Calibri"/>
        <family val="2"/>
      </rPr>
      <t>:</t>
    </r>
  </si>
  <si>
    <t>0.0, 7.2 ±0.1, 10.1 ±0.2, 12.2 ±0.1, 12.6 ±0.2</t>
  </si>
  <si>
    <t xml:space="preserve">Table S1: Maximum (Umax), average (Uav) and shear velocities (U*) in cm second-1 (± standard deviation) </t>
  </si>
  <si>
    <t>recorded across three different substrates in a variable speed benthic water flume.</t>
  </si>
  <si>
    <r>
      <t>Velocity measurement (cm second</t>
    </r>
    <r>
      <rPr>
        <vertAlign val="superscript"/>
        <sz val="10"/>
        <color theme="1"/>
        <rFont val="Calibri"/>
        <family val="2"/>
        <scheme val="minor"/>
      </rPr>
      <t>-1</t>
    </r>
    <r>
      <rPr>
        <sz val="10"/>
        <color theme="1"/>
        <rFont val="Calibri"/>
        <family val="2"/>
        <scheme val="minor"/>
      </rPr>
      <t>)</t>
    </r>
  </si>
  <si>
    <t xml:space="preserve">Operational flume velocity </t>
  </si>
  <si>
    <t>Wool</t>
  </si>
  <si>
    <t>Umax</t>
  </si>
  <si>
    <t>7.1±0.3</t>
  </si>
  <si>
    <t>10.1±1.2</t>
  </si>
  <si>
    <t>12.3±1.3</t>
  </si>
  <si>
    <t>12.9±0.6</t>
  </si>
  <si>
    <t>Uav</t>
  </si>
  <si>
    <t>5.3±0.1</t>
  </si>
  <si>
    <t>8.2±0.9</t>
  </si>
  <si>
    <t>9.9±0.8</t>
  </si>
  <si>
    <t>10.7±0.5</t>
  </si>
  <si>
    <t>U*</t>
  </si>
  <si>
    <t>3.3±1.1</t>
  </si>
  <si>
    <t>5.9±2.2</t>
  </si>
  <si>
    <t>9.9±2.5</t>
  </si>
  <si>
    <t>9.0±3.5</t>
  </si>
  <si>
    <t>7.3±0.6</t>
  </si>
  <si>
    <t>10.4±0.7</t>
  </si>
  <si>
    <t>12.2±0.9</t>
  </si>
  <si>
    <t>12.5±0.6</t>
  </si>
  <si>
    <t>5.7±0.2</t>
  </si>
  <si>
    <t>8.9±1.2</t>
  </si>
  <si>
    <t>10.7±1.0</t>
  </si>
  <si>
    <t>11.1±0.5</t>
  </si>
  <si>
    <t>0.0±0.9</t>
  </si>
  <si>
    <t>3.4±0.2</t>
  </si>
  <si>
    <t>4.7±0.8</t>
  </si>
  <si>
    <t>4.5±0.3</t>
  </si>
  <si>
    <t>7.2±0.5</t>
  </si>
  <si>
    <t>9.9±1.0</t>
  </si>
  <si>
    <t>12.1±1.3</t>
  </si>
  <si>
    <t>12.6±0.8</t>
  </si>
  <si>
    <t>5.7±0.5</t>
  </si>
  <si>
    <t>8.7±0.9</t>
  </si>
  <si>
    <t>10.7±0.8</t>
  </si>
  <si>
    <t>1.6±1.0</t>
  </si>
  <si>
    <t>2.9±1.2</t>
  </si>
  <si>
    <t>5.2±1.6</t>
  </si>
  <si>
    <t>4.8±1.9</t>
  </si>
  <si>
    <t>Experiment 1 Data</t>
  </si>
  <si>
    <t>Scallop juvenile attachment  to seven substrates over 1 and 24 hours</t>
  </si>
  <si>
    <t>stocking density 0.5 per cm2</t>
  </si>
  <si>
    <t>Mean SA / cm2</t>
  </si>
  <si>
    <t>required no. seed per replicate</t>
  </si>
  <si>
    <t>5 x replicates</t>
  </si>
  <si>
    <t>Hemp</t>
  </si>
  <si>
    <t>Soya</t>
  </si>
  <si>
    <t>Cotton</t>
  </si>
  <si>
    <t>Glass</t>
  </si>
  <si>
    <t>Nylon Mesh</t>
  </si>
  <si>
    <t>Attachment after a 1 Hour Attachment Period</t>
  </si>
  <si>
    <t>Raw Data</t>
  </si>
  <si>
    <t>Wool (replicate)</t>
  </si>
  <si>
    <t>total</t>
  </si>
  <si>
    <t>*</t>
  </si>
  <si>
    <t>1 gaping</t>
  </si>
  <si>
    <t>Unattached Retention</t>
  </si>
  <si>
    <r>
      <t>Retention of unattached juvenile scallops on three different substrates, at water velocities up to 12.6 ±0.2 cm second</t>
    </r>
    <r>
      <rPr>
        <vertAlign val="superscript"/>
        <sz val="14"/>
        <color theme="1"/>
        <rFont val="Calibri"/>
        <family val="2"/>
        <scheme val="minor"/>
      </rPr>
      <t>-1</t>
    </r>
  </si>
  <si>
    <t>Converted % Retention Data</t>
  </si>
  <si>
    <r>
      <t>Water Velocity (cm second</t>
    </r>
    <r>
      <rPr>
        <b/>
        <vertAlign val="superscript"/>
        <sz val="11"/>
        <rFont val="Calibri"/>
        <family val="2"/>
        <scheme val="minor"/>
      </rPr>
      <t>-1</t>
    </r>
    <r>
      <rPr>
        <b/>
        <sz val="11"/>
        <rFont val="Calibri"/>
        <family val="2"/>
        <scheme val="minor"/>
      </rPr>
      <t>)</t>
    </r>
  </si>
  <si>
    <t>No. of Juveniles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</si>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</sst>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mm:ss;@"/>
    <numFmt numFmtId="165" formatCode="0.0"/>
  </numFmts>
  <fonts count="32">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4" tint="-0.499984740745262"/>
      <name val="Calibri"/>
      <family val="2"/>
      <scheme val="minor"/>
    </font>
    <font>
      <b/>
      <sz val="11"/>
      <name val="Calibri"/>
      <family val="2"/>
      <scheme val="minor"/>
    </font>
    <font>
      <sz val="11"/>
      <color theme="0" tint="-0.499984740745262"/>
      <name val="Calibri"/>
      <family val="2"/>
      <scheme val="minor"/>
    </font>
    <font>
      <u/>
      <sz val="11"/>
      <color theme="10"/>
      <name val="Calibri"/>
      <family val="2"/>
      <scheme val="minor"/>
    </font>
    <font>
      <sz val="10"/>
      <color theme="0" tint="-0.499984740745262"/>
      <name val="Arial Unicode MS"/>
      <family val="2"/>
    </font>
    <font>
      <sz val="11"/>
      <name val="Calibri"/>
      <family val="2"/>
      <scheme val="minor"/>
    </font>
    <font>
      <b/>
      <u/>
      <sz val="18"/>
      <color theme="1"/>
      <name val="Calibri"/>
      <family val="2"/>
      <scheme val="minor"/>
    </font>
    <font>
      <b/>
      <u/>
      <sz val="11"/>
      <color theme="1"/>
      <name val="Calibri"/>
      <family val="2"/>
      <scheme val="minor"/>
    </font>
    <font>
      <sz val="12"/>
      <color theme="1"/>
      <name val="Times New Roman"/>
      <family val="1"/>
    </font>
    <font>
      <sz val="10"/>
      <color theme="1"/>
      <name val="Calibri"/>
      <family val="2"/>
      <scheme val="minor"/>
    </font>
    <font>
      <sz val="10"/>
      <color theme="1"/>
      <name val="Symbol"/>
      <family val="1"/>
      <charset val="2"/>
    </font>
    <font>
      <sz val="7"/>
      <color theme="1"/>
      <name val="Times New Roman"/>
      <family val="1"/>
    </font>
    <font>
      <b/>
      <sz val="10"/>
      <color theme="1"/>
      <name val="Calibri"/>
      <family val="2"/>
    </font>
    <font>
      <sz val="10"/>
      <color theme="1"/>
      <name val="Calibri"/>
      <family val="2"/>
    </font>
    <font>
      <vertAlign val="superscript"/>
      <sz val="10"/>
      <color theme="1"/>
      <name val="Calibri"/>
      <family val="2"/>
    </font>
    <font>
      <b/>
      <u/>
      <sz val="14"/>
      <color theme="1"/>
      <name val="Calibri"/>
      <family val="2"/>
      <scheme val="minor"/>
    </font>
    <font>
      <b/>
      <sz val="14"/>
      <color theme="1"/>
      <name val="Calibri"/>
      <family val="2"/>
      <scheme val="minor"/>
    </font>
    <font>
      <sz val="9"/>
      <color indexed="81"/>
      <name val="Tahoma"/>
      <family val="2"/>
    </font>
    <font>
      <b/>
      <sz val="9"/>
      <color indexed="81"/>
      <name val="Tahoma"/>
      <family val="2"/>
    </font>
    <font>
      <sz val="14"/>
      <color theme="1"/>
      <name val="Calibri"/>
      <family val="2"/>
      <scheme val="minor"/>
    </font>
    <font>
      <vertAlign val="superscript"/>
      <sz val="14"/>
      <color theme="1"/>
      <name val="Calibri"/>
      <family val="2"/>
      <scheme val="minor"/>
    </font>
    <font>
      <b/>
      <sz val="14"/>
      <name val="Calibri"/>
      <family val="2"/>
      <scheme val="minor"/>
    </font>
    <font>
      <b/>
      <vertAlign val="superscript"/>
      <sz val="11"/>
      <name val="Calibri"/>
      <family val="2"/>
      <scheme val="minor"/>
    </font>
    <font>
      <b/>
      <vertAlign val="superscript"/>
      <sz val="11"/>
      <color theme="1"/>
      <name val="Calibri"/>
      <family val="2"/>
      <scheme val="minor"/>
    </font>
    <font>
      <i/>
      <sz val="11"/>
      <color theme="1"/>
      <name val="Calibri"/>
      <family val="2"/>
      <scheme val="minor"/>
    </font>
    <font>
      <sz val="11"/>
      <color rgb="FFFF0000"/>
      <name val="Calibri"/>
      <family val="2"/>
      <scheme val="minor"/>
    </font>
    <font>
      <i/>
      <sz val="10"/>
      <color theme="1"/>
      <name val="Calibri"/>
      <family val="2"/>
      <scheme val="minor"/>
    </font>
    <font>
      <vertAlign val="superscript"/>
      <sz val="10"/>
      <color theme="1"/>
      <name val="Calibri"/>
      <family val="2"/>
      <scheme val="minor"/>
    </font>
  </fonts>
  <fills count="5">
    <fill>
      <patternFill patternType="none"/>
    </fill>
    <fill>
      <patternFill patternType="gray125"/>
    </fill>
    <fill>
      <patternFill patternType="solid">
        <fgColor theme="4" tint="0.79998168889431442"/>
        <bgColor indexed="65"/>
      </patternFill>
    </fill>
    <fill>
      <patternFill patternType="solid">
        <fgColor theme="5" tint="0.79998168889431442"/>
        <bgColor indexed="64"/>
      </patternFill>
    </fill>
    <fill>
      <patternFill patternType="solid">
        <fgColor theme="4"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rgb="FF000000"/>
      </top>
      <bottom/>
      <diagonal/>
    </border>
  </borders>
  <cellStyleXfs count="3">
    <xf numFmtId="0" fontId="0" fillId="0" borderId="0"/>
    <xf numFmtId="0" fontId="1" fillId="2" borderId="0" applyNumberFormat="0" applyBorder="0" applyAlignment="0" applyProtection="0"/>
    <xf numFmtId="0" fontId="7" fillId="0" borderId="0" applyNumberFormat="0" applyFill="0" applyBorder="0" applyAlignment="0" applyProtection="0"/>
  </cellStyleXfs>
  <cellXfs count="198">
    <xf numFmtId="0" fontId="0" fillId="0" borderId="0" xfId="0"/>
    <xf numFmtId="0" fontId="3" fillId="0" borderId="0" xfId="0" applyFont="1"/>
    <xf numFmtId="0" fontId="4" fillId="0" borderId="0" xfId="0" applyFont="1"/>
    <xf numFmtId="0" fontId="0" fillId="0" borderId="0" xfId="0" applyAlignment="1">
      <alignment wrapText="1"/>
    </xf>
    <xf numFmtId="0" fontId="2" fillId="0" borderId="1" xfId="0" applyFont="1" applyBorder="1" applyAlignment="1">
      <alignment vertical="center" wrapText="1"/>
    </xf>
    <xf numFmtId="0" fontId="2" fillId="0" borderId="2" xfId="0" applyFont="1" applyBorder="1" applyAlignment="1">
      <alignment vertical="center" wrapText="1"/>
    </xf>
    <xf numFmtId="0" fontId="5" fillId="0" borderId="3" xfId="0" applyFont="1" applyBorder="1" applyAlignment="1">
      <alignment wrapText="1"/>
    </xf>
    <xf numFmtId="0" fontId="5" fillId="0" borderId="4" xfId="0" applyFont="1" applyBorder="1" applyAlignment="1">
      <alignment horizontal="left" vertical="center"/>
    </xf>
    <xf numFmtId="0" fontId="0" fillId="0" borderId="5" xfId="0" applyFont="1" applyBorder="1" applyAlignment="1">
      <alignment vertical="center" wrapText="1"/>
    </xf>
    <xf numFmtId="0" fontId="6" fillId="0" borderId="5" xfId="0" applyFont="1" applyBorder="1" applyAlignment="1">
      <alignment horizontal="left" vertical="center"/>
    </xf>
    <xf numFmtId="0" fontId="0" fillId="0" borderId="6" xfId="0" applyFont="1" applyBorder="1" applyAlignment="1">
      <alignment vertical="center" wrapText="1"/>
    </xf>
    <xf numFmtId="0" fontId="4" fillId="0" borderId="6" xfId="0" applyFont="1" applyBorder="1" applyAlignment="1">
      <alignment wrapText="1"/>
    </xf>
    <xf numFmtId="0" fontId="6" fillId="0" borderId="6" xfId="0" applyFont="1" applyBorder="1" applyAlignment="1">
      <alignment horizontal="left" vertical="center"/>
    </xf>
    <xf numFmtId="14" fontId="6" fillId="0" borderId="6" xfId="0" applyNumberFormat="1" applyFont="1" applyBorder="1" applyAlignment="1">
      <alignment horizontal="left" vertical="center"/>
    </xf>
    <xf numFmtId="164" fontId="6" fillId="0" borderId="6" xfId="0" applyNumberFormat="1" applyFont="1" applyBorder="1" applyAlignment="1">
      <alignment horizontal="left" vertical="center"/>
    </xf>
    <xf numFmtId="0" fontId="6" fillId="0" borderId="8" xfId="0" applyFont="1" applyBorder="1" applyAlignment="1">
      <alignment horizontal="left" vertical="center"/>
    </xf>
    <xf numFmtId="0" fontId="0" fillId="0" borderId="0" xfId="0" applyBorder="1"/>
    <xf numFmtId="0" fontId="0" fillId="0" borderId="6" xfId="0" applyBorder="1"/>
    <xf numFmtId="0" fontId="0" fillId="0" borderId="12" xfId="0" applyFill="1" applyBorder="1" applyAlignment="1">
      <alignment vertical="center" wrapText="1"/>
    </xf>
    <xf numFmtId="0" fontId="6" fillId="0" borderId="14" xfId="0" applyFont="1" applyBorder="1"/>
    <xf numFmtId="0" fontId="0" fillId="0" borderId="6" xfId="0" applyFill="1" applyBorder="1" applyAlignment="1">
      <alignment vertical="center" wrapText="1"/>
    </xf>
    <xf numFmtId="0" fontId="6" fillId="0" borderId="17" xfId="0" applyFont="1" applyBorder="1"/>
    <xf numFmtId="0" fontId="6" fillId="0" borderId="17" xfId="0" applyFont="1" applyBorder="1" applyAlignment="1">
      <alignment horizontal="left"/>
    </xf>
    <xf numFmtId="0" fontId="8" fillId="0" borderId="17" xfId="0" applyFont="1" applyFill="1" applyBorder="1" applyAlignment="1">
      <alignment horizontal="left" vertical="center"/>
    </xf>
    <xf numFmtId="14" fontId="6" fillId="0" borderId="17" xfId="0" applyNumberFormat="1" applyFont="1" applyFill="1" applyBorder="1" applyAlignment="1">
      <alignment horizontal="left" vertical="top"/>
    </xf>
    <xf numFmtId="0" fontId="0" fillId="0" borderId="8" xfId="0" applyFill="1" applyBorder="1" applyAlignment="1">
      <alignment vertical="center" wrapText="1"/>
    </xf>
    <xf numFmtId="0" fontId="6" fillId="0" borderId="18" xfId="0" applyFont="1" applyFill="1" applyBorder="1" applyAlignment="1">
      <alignment horizontal="left" vertical="top" wrapText="1"/>
    </xf>
    <xf numFmtId="0" fontId="6" fillId="0" borderId="18" xfId="0" applyFont="1" applyBorder="1"/>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3" fillId="0" borderId="0" xfId="0" applyFont="1" applyAlignment="1">
      <alignment horizontal="center"/>
    </xf>
    <xf numFmtId="0" fontId="2" fillId="0" borderId="1" xfId="0" applyFont="1" applyBorder="1" applyAlignment="1">
      <alignment horizontal="center" vertical="center" wrapText="1"/>
    </xf>
    <xf numFmtId="0" fontId="0" fillId="0" borderId="0" xfId="0" applyAlignment="1">
      <alignment horizontal="left"/>
    </xf>
    <xf numFmtId="0" fontId="7" fillId="0" borderId="0" xfId="2" applyAlignment="1">
      <alignment horizontal="left"/>
    </xf>
    <xf numFmtId="0" fontId="0" fillId="0" borderId="0" xfId="0" applyAlignment="1">
      <alignment vertical="center" wrapText="1"/>
    </xf>
    <xf numFmtId="0" fontId="10" fillId="0" borderId="0" xfId="0" applyFont="1"/>
    <xf numFmtId="0" fontId="2" fillId="0" borderId="0" xfId="0" applyFont="1"/>
    <xf numFmtId="0" fontId="11" fillId="0" borderId="0" xfId="0" applyFont="1"/>
    <xf numFmtId="165" fontId="0" fillId="0" borderId="0" xfId="0" applyNumberFormat="1"/>
    <xf numFmtId="1" fontId="0" fillId="0" borderId="0" xfId="0" applyNumberFormat="1" applyAlignment="1">
      <alignment horizontal="center"/>
    </xf>
    <xf numFmtId="1" fontId="0" fillId="0" borderId="0" xfId="0" applyNumberFormat="1"/>
    <xf numFmtId="0" fontId="0" fillId="0" borderId="0" xfId="0" applyAlignment="1">
      <alignment horizontal="justify" vertical="center"/>
    </xf>
    <xf numFmtId="0" fontId="13" fillId="0" borderId="0" xfId="0" applyFont="1" applyAlignment="1">
      <alignment vertical="center"/>
    </xf>
    <xf numFmtId="0" fontId="0" fillId="0" borderId="0" xfId="0" applyAlignment="1">
      <alignment vertical="top" wrapText="1"/>
    </xf>
    <xf numFmtId="0" fontId="0" fillId="0" borderId="23" xfId="0" applyBorder="1" applyAlignment="1">
      <alignment vertical="top" wrapText="1"/>
    </xf>
    <xf numFmtId="0" fontId="14" fillId="0" borderId="0" xfId="0" applyFont="1" applyAlignment="1">
      <alignment horizontal="justify" vertical="center" wrapText="1"/>
    </xf>
    <xf numFmtId="0" fontId="13" fillId="0" borderId="0" xfId="0" applyFont="1" applyAlignment="1">
      <alignment horizontal="justify" vertical="center" wrapText="1"/>
    </xf>
    <xf numFmtId="0" fontId="13" fillId="0" borderId="23" xfId="0" applyFont="1" applyBorder="1" applyAlignment="1">
      <alignment horizontal="justify" vertical="center" wrapText="1"/>
    </xf>
    <xf numFmtId="0" fontId="0" fillId="0" borderId="0" xfId="0" applyAlignment="1">
      <alignment horizontal="center"/>
    </xf>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2" fillId="3" borderId="25" xfId="0" applyFont="1" applyFill="1" applyBorder="1"/>
    <xf numFmtId="0" fontId="0" fillId="3" borderId="25" xfId="0" applyFill="1" applyBorder="1"/>
    <xf numFmtId="0" fontId="0" fillId="3" borderId="26" xfId="0" applyFill="1" applyBorder="1"/>
    <xf numFmtId="0" fontId="0" fillId="3" borderId="27" xfId="0" applyFill="1" applyBorder="1"/>
    <xf numFmtId="0" fontId="0" fillId="3" borderId="0" xfId="0" applyFill="1" applyBorder="1"/>
    <xf numFmtId="0" fontId="0" fillId="3" borderId="28" xfId="0" applyFill="1" applyBorder="1"/>
    <xf numFmtId="0" fontId="2" fillId="3" borderId="27" xfId="0" applyFont="1" applyFill="1" applyBorder="1"/>
    <xf numFmtId="0" fontId="0" fillId="3" borderId="0" xfId="0" applyFill="1" applyBorder="1" applyAlignment="1">
      <alignment horizontal="center"/>
    </xf>
    <xf numFmtId="0" fontId="0" fillId="3" borderId="28" xfId="0" applyFill="1" applyBorder="1" applyAlignment="1">
      <alignment horizontal="center"/>
    </xf>
    <xf numFmtId="0" fontId="0" fillId="3" borderId="29" xfId="0" applyFill="1" applyBorder="1"/>
    <xf numFmtId="0" fontId="0" fillId="3" borderId="30" xfId="0" applyFill="1" applyBorder="1"/>
    <xf numFmtId="0" fontId="0" fillId="3" borderId="31" xfId="0" applyFill="1" applyBorder="1"/>
    <xf numFmtId="0" fontId="19" fillId="3" borderId="24" xfId="0" applyFont="1" applyFill="1" applyBorder="1"/>
    <xf numFmtId="165" fontId="0" fillId="0" borderId="28" xfId="0" applyNumberFormat="1" applyBorder="1"/>
    <xf numFmtId="0" fontId="20" fillId="4" borderId="24" xfId="0" applyFont="1" applyFill="1" applyBorder="1"/>
    <xf numFmtId="0" fontId="0" fillId="4" borderId="25" xfId="0" applyFill="1" applyBorder="1"/>
    <xf numFmtId="0" fontId="0" fillId="4" borderId="26" xfId="0" applyFill="1" applyBorder="1"/>
    <xf numFmtId="0" fontId="0" fillId="4" borderId="27" xfId="0" applyFill="1" applyBorder="1"/>
    <xf numFmtId="0" fontId="2" fillId="4" borderId="0" xfId="0" applyFont="1" applyFill="1" applyBorder="1"/>
    <xf numFmtId="0" fontId="0" fillId="4" borderId="28" xfId="0" applyFill="1" applyBorder="1"/>
    <xf numFmtId="0" fontId="0" fillId="4" borderId="0" xfId="0" applyFill="1" applyBorder="1"/>
    <xf numFmtId="0" fontId="2" fillId="4" borderId="28" xfId="0" applyFont="1" applyFill="1" applyBorder="1"/>
    <xf numFmtId="0" fontId="2" fillId="4" borderId="27" xfId="0" applyFont="1" applyFill="1" applyBorder="1"/>
    <xf numFmtId="0" fontId="2" fillId="4" borderId="29" xfId="0" applyFont="1" applyFill="1" applyBorder="1"/>
    <xf numFmtId="0" fontId="0" fillId="4" borderId="0" xfId="0" applyFill="1" applyBorder="1" applyAlignment="1">
      <alignment horizontal="center"/>
    </xf>
    <xf numFmtId="0" fontId="0" fillId="4" borderId="28" xfId="0" applyFill="1" applyBorder="1" applyAlignment="1">
      <alignment horizontal="center"/>
    </xf>
    <xf numFmtId="165" fontId="0" fillId="4" borderId="0" xfId="0" applyNumberFormat="1" applyFill="1" applyBorder="1" applyAlignment="1">
      <alignment horizontal="center"/>
    </xf>
    <xf numFmtId="165" fontId="0" fillId="4" borderId="28" xfId="0" applyNumberFormat="1" applyFill="1" applyBorder="1" applyAlignment="1">
      <alignment horizontal="center"/>
    </xf>
    <xf numFmtId="165" fontId="2" fillId="4" borderId="0" xfId="0" applyNumberFormat="1" applyFont="1" applyFill="1" applyBorder="1" applyAlignment="1">
      <alignment horizontal="center"/>
    </xf>
    <xf numFmtId="165" fontId="2" fillId="4" borderId="28" xfId="0" applyNumberFormat="1" applyFont="1" applyFill="1" applyBorder="1" applyAlignment="1">
      <alignment horizontal="center"/>
    </xf>
    <xf numFmtId="165" fontId="2" fillId="4" borderId="30" xfId="0" applyNumberFormat="1" applyFont="1" applyFill="1" applyBorder="1" applyAlignment="1">
      <alignment horizontal="center"/>
    </xf>
    <xf numFmtId="165" fontId="2" fillId="4" borderId="31" xfId="0" applyNumberFormat="1" applyFont="1" applyFill="1" applyBorder="1" applyAlignment="1">
      <alignment horizontal="center"/>
    </xf>
    <xf numFmtId="0" fontId="0" fillId="0" borderId="24" xfId="0" applyBorder="1"/>
    <xf numFmtId="0" fontId="10" fillId="0" borderId="0" xfId="0" applyFont="1" applyBorder="1" applyAlignment="1">
      <alignment horizontal="left"/>
    </xf>
    <xf numFmtId="0" fontId="2" fillId="0" borderId="0" xfId="0" applyFont="1" applyFill="1" applyBorder="1"/>
    <xf numFmtId="0" fontId="0" fillId="0" borderId="0" xfId="0" applyFill="1" applyBorder="1"/>
    <xf numFmtId="165" fontId="0" fillId="0" borderId="0" xfId="0" applyNumberFormat="1" applyFill="1" applyBorder="1"/>
    <xf numFmtId="0" fontId="20" fillId="3" borderId="24" xfId="0" applyFont="1" applyFill="1" applyBorder="1"/>
    <xf numFmtId="0" fontId="2" fillId="3" borderId="0" xfId="0" applyFont="1" applyFill="1" applyBorder="1"/>
    <xf numFmtId="165" fontId="0" fillId="3" borderId="0" xfId="0" applyNumberFormat="1" applyFill="1" applyBorder="1" applyAlignment="1">
      <alignment horizontal="center"/>
    </xf>
    <xf numFmtId="0" fontId="23" fillId="0" borderId="0" xfId="0" applyFont="1"/>
    <xf numFmtId="0" fontId="25" fillId="4" borderId="24" xfId="0" applyFont="1" applyFill="1" applyBorder="1"/>
    <xf numFmtId="0" fontId="9" fillId="4" borderId="25" xfId="0" applyFont="1" applyFill="1" applyBorder="1"/>
    <xf numFmtId="0" fontId="9" fillId="4" borderId="26" xfId="0" applyFont="1" applyFill="1" applyBorder="1"/>
    <xf numFmtId="0" fontId="9" fillId="4" borderId="27" xfId="0" applyFont="1" applyFill="1" applyBorder="1"/>
    <xf numFmtId="0" fontId="9" fillId="4" borderId="0" xfId="0" applyFont="1" applyFill="1" applyBorder="1"/>
    <xf numFmtId="0" fontId="9" fillId="4" borderId="28" xfId="0" applyFont="1" applyFill="1" applyBorder="1"/>
    <xf numFmtId="0" fontId="9" fillId="4" borderId="0" xfId="0" applyFont="1" applyFill="1" applyBorder="1" applyAlignment="1">
      <alignment horizontal="center"/>
    </xf>
    <xf numFmtId="165" fontId="9" fillId="4" borderId="0" xfId="0" applyNumberFormat="1" applyFont="1" applyFill="1" applyBorder="1" applyAlignment="1">
      <alignment horizontal="center"/>
    </xf>
    <xf numFmtId="165" fontId="9" fillId="4" borderId="28" xfId="0" applyNumberFormat="1" applyFont="1" applyFill="1" applyBorder="1" applyAlignment="1">
      <alignment horizontal="center"/>
    </xf>
    <xf numFmtId="0" fontId="5" fillId="4" borderId="0" xfId="0" applyFont="1" applyFill="1" applyBorder="1" applyAlignment="1">
      <alignment horizontal="center"/>
    </xf>
    <xf numFmtId="0" fontId="9" fillId="4" borderId="28" xfId="0" applyFont="1" applyFill="1" applyBorder="1" applyAlignment="1">
      <alignment horizontal="center"/>
    </xf>
    <xf numFmtId="165" fontId="9" fillId="4" borderId="30" xfId="0" applyNumberFormat="1" applyFont="1" applyFill="1" applyBorder="1" applyAlignment="1">
      <alignment horizontal="center"/>
    </xf>
    <xf numFmtId="165" fontId="9" fillId="4" borderId="31" xfId="0" applyNumberFormat="1" applyFont="1" applyFill="1" applyBorder="1" applyAlignment="1">
      <alignment horizontal="center"/>
    </xf>
    <xf numFmtId="0" fontId="2" fillId="3" borderId="0" xfId="0" applyFont="1" applyFill="1" applyBorder="1" applyAlignment="1">
      <alignment horizontal="center"/>
    </xf>
    <xf numFmtId="0" fontId="0" fillId="3" borderId="0" xfId="0" applyFont="1" applyFill="1" applyBorder="1" applyAlignment="1">
      <alignment horizontal="center"/>
    </xf>
    <xf numFmtId="0" fontId="9" fillId="3" borderId="0" xfId="0" applyFont="1" applyFill="1" applyBorder="1" applyAlignment="1">
      <alignment horizontal="center"/>
    </xf>
    <xf numFmtId="0" fontId="9" fillId="3" borderId="28" xfId="0" applyFont="1" applyFill="1" applyBorder="1" applyAlignment="1">
      <alignment horizontal="center"/>
    </xf>
    <xf numFmtId="0" fontId="0" fillId="3" borderId="0" xfId="0" applyFont="1" applyFill="1" applyBorder="1"/>
    <xf numFmtId="0" fontId="5" fillId="4" borderId="27" xfId="0" applyFont="1" applyFill="1" applyBorder="1"/>
    <xf numFmtId="0" fontId="5" fillId="4" borderId="0" xfId="0" applyFont="1" applyFill="1" applyBorder="1"/>
    <xf numFmtId="0" fontId="5" fillId="4" borderId="28" xfId="0" applyFont="1" applyFill="1" applyBorder="1"/>
    <xf numFmtId="165" fontId="5" fillId="4" borderId="0" xfId="0" applyNumberFormat="1" applyFont="1" applyFill="1" applyBorder="1" applyAlignment="1">
      <alignment horizontal="center"/>
    </xf>
    <xf numFmtId="165" fontId="5" fillId="4" borderId="28" xfId="0" applyNumberFormat="1" applyFont="1" applyFill="1" applyBorder="1" applyAlignment="1">
      <alignment horizontal="center"/>
    </xf>
    <xf numFmtId="0" fontId="2" fillId="3" borderId="28" xfId="0" applyFont="1" applyFill="1" applyBorder="1"/>
    <xf numFmtId="165" fontId="2" fillId="3" borderId="0" xfId="0" applyNumberFormat="1" applyFont="1" applyFill="1" applyBorder="1" applyAlignment="1">
      <alignment horizontal="center"/>
    </xf>
    <xf numFmtId="165" fontId="2" fillId="3" borderId="28" xfId="0" applyNumberFormat="1" applyFont="1" applyFill="1" applyBorder="1" applyAlignment="1">
      <alignment horizontal="center"/>
    </xf>
    <xf numFmtId="0" fontId="9" fillId="4" borderId="29" xfId="0" applyFont="1" applyFill="1" applyBorder="1"/>
    <xf numFmtId="0" fontId="2" fillId="4" borderId="0" xfId="0" applyFont="1" applyFill="1" applyBorder="1" applyAlignment="1">
      <alignment horizontal="center"/>
    </xf>
    <xf numFmtId="0" fontId="0" fillId="4" borderId="29" xfId="0" applyFill="1" applyBorder="1"/>
    <xf numFmtId="165" fontId="2" fillId="0" borderId="0" xfId="0" applyNumberFormat="1" applyFont="1"/>
    <xf numFmtId="0" fontId="0" fillId="0" borderId="25"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0" fillId="3" borderId="25" xfId="0" applyFill="1" applyBorder="1" applyAlignment="1">
      <alignment horizontal="center"/>
    </xf>
    <xf numFmtId="0" fontId="0" fillId="3" borderId="26" xfId="0" applyFill="1" applyBorder="1" applyAlignment="1">
      <alignment horizontal="center"/>
    </xf>
    <xf numFmtId="0" fontId="28" fillId="3" borderId="0" xfId="0" applyFont="1"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13" fillId="0" borderId="0" xfId="0" applyFont="1" applyBorder="1" applyAlignment="1">
      <alignment horizontal="justify" vertical="center" wrapText="1"/>
    </xf>
    <xf numFmtId="0" fontId="0" fillId="4" borderId="25" xfId="0" applyFill="1" applyBorder="1" applyAlignment="1">
      <alignment horizontal="center"/>
    </xf>
    <xf numFmtId="0" fontId="0" fillId="4" borderId="26" xfId="0" applyFill="1" applyBorder="1" applyAlignment="1">
      <alignment horizontal="center"/>
    </xf>
    <xf numFmtId="0" fontId="2" fillId="4" borderId="28" xfId="0" applyFont="1" applyFill="1" applyBorder="1" applyAlignment="1">
      <alignment horizontal="center"/>
    </xf>
    <xf numFmtId="0" fontId="10" fillId="0" borderId="0" xfId="0" applyFont="1" applyBorder="1" applyAlignment="1">
      <alignment horizontal="center"/>
    </xf>
    <xf numFmtId="0" fontId="2" fillId="0" borderId="0" xfId="0" applyFont="1" applyFill="1" applyAlignment="1">
      <alignment horizontal="center"/>
    </xf>
    <xf numFmtId="0" fontId="0" fillId="0" borderId="0" xfId="0" applyFill="1"/>
    <xf numFmtId="165" fontId="2" fillId="0" borderId="0" xfId="0" applyNumberFormat="1" applyFont="1" applyFill="1" applyAlignment="1">
      <alignment horizontal="center"/>
    </xf>
    <xf numFmtId="0" fontId="2" fillId="0" borderId="0" xfId="0" applyFont="1" applyFill="1"/>
    <xf numFmtId="165" fontId="2" fillId="0" borderId="0" xfId="0" applyNumberFormat="1" applyFont="1" applyFill="1"/>
    <xf numFmtId="165" fontId="2" fillId="0" borderId="0" xfId="0" applyNumberFormat="1" applyFont="1" applyBorder="1"/>
    <xf numFmtId="165" fontId="2" fillId="3" borderId="28" xfId="0" applyNumberFormat="1" applyFont="1" applyFill="1" applyBorder="1"/>
    <xf numFmtId="0" fontId="0" fillId="4" borderId="27" xfId="0" applyFill="1" applyBorder="1" applyAlignment="1">
      <alignment horizontal="right"/>
    </xf>
    <xf numFmtId="0" fontId="10" fillId="0" borderId="0" xfId="0" applyFont="1" applyBorder="1"/>
    <xf numFmtId="165" fontId="0" fillId="4" borderId="0" xfId="0" applyNumberFormat="1" applyFill="1" applyBorder="1"/>
    <xf numFmtId="0" fontId="29" fillId="0" borderId="6" xfId="0" applyFont="1" applyBorder="1" applyAlignment="1">
      <alignment wrapText="1"/>
    </xf>
    <xf numFmtId="0" fontId="29" fillId="0" borderId="0" xfId="0" applyFont="1" applyAlignment="1">
      <alignment vertical="center"/>
    </xf>
    <xf numFmtId="0" fontId="29" fillId="0" borderId="0" xfId="0" applyFont="1"/>
    <xf numFmtId="0" fontId="29" fillId="0" borderId="0" xfId="0" applyFont="1" applyAlignment="1">
      <alignment horizontal="left" wrapText="1"/>
    </xf>
    <xf numFmtId="0" fontId="29" fillId="0" borderId="0" xfId="0" applyFont="1" applyAlignment="1">
      <alignment horizontal="left"/>
    </xf>
    <xf numFmtId="14" fontId="29" fillId="0" borderId="7" xfId="1" applyNumberFormat="1" applyFont="1" applyFill="1" applyBorder="1" applyAlignment="1">
      <alignment vertical="top"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horizontal="center" vertical="center" wrapText="1"/>
    </xf>
    <xf numFmtId="0" fontId="0" fillId="0" borderId="30" xfId="0" applyBorder="1" applyAlignment="1">
      <alignment horizontal="center" vertical="center" wrapText="1"/>
    </xf>
    <xf numFmtId="0" fontId="30" fillId="0" borderId="0" xfId="0" applyFont="1" applyAlignment="1">
      <alignment vertical="center" wrapText="1"/>
    </xf>
    <xf numFmtId="0" fontId="30" fillId="0" borderId="30" xfId="0" applyFont="1" applyBorder="1" applyAlignment="1">
      <alignment vertical="center" wrapText="1"/>
    </xf>
    <xf numFmtId="0" fontId="13" fillId="0" borderId="30" xfId="0" applyFont="1" applyBorder="1" applyAlignment="1">
      <alignment horizontal="center" vertical="center" wrapText="1"/>
    </xf>
    <xf numFmtId="0" fontId="13" fillId="0" borderId="0" xfId="0" applyFont="1" applyAlignment="1">
      <alignment vertical="center" wrapText="1"/>
    </xf>
    <xf numFmtId="0" fontId="13" fillId="0" borderId="25" xfId="0" applyFont="1" applyBorder="1" applyAlignment="1">
      <alignment vertical="center" wrapText="1"/>
    </xf>
    <xf numFmtId="0" fontId="13" fillId="0" borderId="30" xfId="0" applyFont="1" applyBorder="1" applyAlignment="1">
      <alignment vertical="center" wrapText="1"/>
    </xf>
    <xf numFmtId="0" fontId="28" fillId="0" borderId="0" xfId="0" applyFont="1" applyAlignment="1">
      <alignment horizontal="justify" vertical="center"/>
    </xf>
    <xf numFmtId="0" fontId="13" fillId="0" borderId="0" xfId="0" applyFont="1" applyAlignment="1">
      <alignment horizontal="justify" vertical="center"/>
    </xf>
    <xf numFmtId="0" fontId="0" fillId="0" borderId="7"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17" fontId="29" fillId="0" borderId="8" xfId="0" applyNumberFormat="1" applyFont="1" applyBorder="1" applyAlignment="1">
      <alignment horizontal="left" vertical="center"/>
    </xf>
    <xf numFmtId="0" fontId="29" fillId="0" borderId="5" xfId="0" applyFont="1" applyBorder="1" applyAlignment="1">
      <alignment horizontal="left" vertical="center"/>
    </xf>
    <xf numFmtId="0" fontId="0" fillId="0" borderId="8"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7" fillId="0" borderId="0" xfId="2" applyAlignment="1">
      <alignment horizontal="left"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29" fillId="0" borderId="13" xfId="0" applyFont="1" applyBorder="1" applyAlignment="1">
      <alignment horizontal="left" vertical="center" wrapText="1"/>
    </xf>
    <xf numFmtId="0" fontId="4" fillId="0" borderId="16" xfId="0" applyFont="1"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4" fillId="0" borderId="16" xfId="0" applyFont="1" applyBorder="1" applyAlignment="1">
      <alignment horizontal="left" vertical="center"/>
    </xf>
    <xf numFmtId="0" fontId="0" fillId="0" borderId="13" xfId="0" applyBorder="1" applyAlignment="1">
      <alignment horizontal="center" vertical="center" wrapText="1"/>
    </xf>
    <xf numFmtId="0" fontId="0" fillId="0" borderId="22" xfId="0" applyBorder="1" applyAlignment="1">
      <alignment horizontal="center" vertical="center" wrapText="1"/>
    </xf>
    <xf numFmtId="0" fontId="13" fillId="0" borderId="0" xfId="0" applyFont="1" applyAlignment="1">
      <alignment horizontal="center" vertical="center" wrapText="1"/>
    </xf>
    <xf numFmtId="0" fontId="13" fillId="0" borderId="3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vertical="center" wrapText="1"/>
    </xf>
    <xf numFmtId="0" fontId="13" fillId="0" borderId="30" xfId="0" applyFont="1" applyBorder="1" applyAlignment="1">
      <alignment vertical="center" wrapText="1"/>
    </xf>
    <xf numFmtId="0" fontId="13" fillId="0" borderId="0" xfId="0" applyFont="1" applyAlignment="1">
      <alignment horizontal="justify" vertical="center"/>
    </xf>
    <xf numFmtId="0" fontId="13" fillId="0" borderId="25"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5" xfId="0" applyFont="1" applyBorder="1" applyAlignment="1">
      <alignment vertical="center" wrapText="1"/>
    </xf>
  </cellXfs>
  <cellStyles count="3">
    <cellStyle name="20% - Accent1" xfId="1" builtinId="30"/>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4</xdr:row>
      <xdr:rowOff>0</xdr:rowOff>
    </xdr:from>
    <xdr:to>
      <xdr:col>17</xdr:col>
      <xdr:colOff>9525</xdr:colOff>
      <xdr:row>20</xdr:row>
      <xdr:rowOff>22860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219200" y="731520"/>
          <a:ext cx="9153525" cy="294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Abstract</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Environmental and husbandry factors play key roles in the control of byssus attachment and detachment in many bivalve species.  Identifying and understanding the impact of influential factors is essential for the management of post-settlement hatchery reared juveniles in species, such as the scallop </a:t>
          </a:r>
          <a:r>
            <a:rPr lang="en-GB" sz="1200" i="1">
              <a:solidFill>
                <a:schemeClr val="dk1"/>
              </a:solidFill>
              <a:effectLst/>
              <a:latin typeface="+mn-lt"/>
              <a:ea typeface="+mn-ea"/>
              <a:cs typeface="+mn-cs"/>
            </a:rPr>
            <a:t>Pecten maximus.  </a:t>
          </a:r>
          <a:r>
            <a:rPr lang="en-GB" sz="1200">
              <a:solidFill>
                <a:schemeClr val="dk1"/>
              </a:solidFill>
              <a:effectLst/>
              <a:latin typeface="+mn-lt"/>
              <a:ea typeface="+mn-ea"/>
              <a:cs typeface="+mn-cs"/>
            </a:rPr>
            <a:t>We assessed the impact of substrate type and condition, and attachment period on attachment of juvenile scallops between 1.9 and 5.9mm in shell height.   Comparison of a variety of substrates showed that scallop juveniles have a preference for textured hard surfaces, with mean attachment up to 75.6±14.4% after 24 hours on riven slate in static conditions.  Attachment could be significantly increased by preconditioning substrates in flow-through tanks of unfiltered seawater and by having undisturbed attachment periods longer than 1 hour.  The effect of substrate type and  substrate condition on retention of seed was assessed in a flume.  For all substrates, retention decreased with increasing water velocity.  However, of the substrates examined (wool, nylon and slate), retention was greatest on the riven slate, with attachment up to 100% at water flow of 12.6±0.2 cm second</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although this was not statistically greater than on wool or nylon.  Across all substrates preconditioning by immersion in seawater for two weeks significantly compromised juvenile retention at higher water velocities.  Based on these findings, recommended parameters for maximising juvenile </a:t>
          </a:r>
          <a:r>
            <a:rPr lang="en-GB" sz="1200" i="1">
              <a:solidFill>
                <a:schemeClr val="dk1"/>
              </a:solidFill>
              <a:effectLst/>
              <a:latin typeface="+mn-lt"/>
              <a:ea typeface="+mn-ea"/>
              <a:cs typeface="+mn-cs"/>
            </a:rPr>
            <a:t>P. maximus</a:t>
          </a:r>
          <a:r>
            <a:rPr lang="en-GB" sz="1200">
              <a:solidFill>
                <a:schemeClr val="dk1"/>
              </a:solidFill>
              <a:effectLst/>
              <a:latin typeface="+mn-lt"/>
              <a:ea typeface="+mn-ea"/>
              <a:cs typeface="+mn-cs"/>
            </a:rPr>
            <a:t> attachment and retention in water velocities up to 12.6±0.2cm second</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include utilising a riven slate type hard substrate, preconditioned for 1 week, with juveniles </a:t>
          </a:r>
          <a:r>
            <a:rPr lang="en-US" sz="1200">
              <a:solidFill>
                <a:schemeClr val="dk1"/>
              </a:solidFill>
              <a:effectLst/>
              <a:latin typeface="+mn-lt"/>
              <a:ea typeface="+mn-ea"/>
              <a:cs typeface="+mn-cs"/>
            </a:rPr>
            <a:t>allowed to attach for 24 hours.  </a:t>
          </a:r>
          <a:endParaRPr lang="en-GB" sz="1200">
            <a:solidFill>
              <a:schemeClr val="dk1"/>
            </a:solidFill>
            <a:effectLst/>
            <a:latin typeface="+mn-lt"/>
            <a:ea typeface="+mn-ea"/>
            <a:cs typeface="+mn-cs"/>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0</xdr:rowOff>
    </xdr:from>
    <xdr:to>
      <xdr:col>10</xdr:col>
      <xdr:colOff>9525</xdr:colOff>
      <xdr:row>56</xdr:row>
      <xdr:rowOff>7620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38325" y="182880"/>
          <a:ext cx="11490960" cy="10066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Materials and Methods</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Scallop larval culture</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Veliger larval </a:t>
          </a:r>
          <a:r>
            <a:rPr lang="en-GB" sz="1200" i="1">
              <a:solidFill>
                <a:schemeClr val="dk1"/>
              </a:solidFill>
              <a:effectLst/>
              <a:latin typeface="+mn-lt"/>
              <a:ea typeface="+mn-ea"/>
              <a:cs typeface="+mn-cs"/>
            </a:rPr>
            <a:t>P. maximus </a:t>
          </a:r>
          <a:r>
            <a:rPr lang="en-GB" sz="1200">
              <a:solidFill>
                <a:schemeClr val="dk1"/>
              </a:solidFill>
              <a:effectLst/>
              <a:latin typeface="+mn-lt"/>
              <a:ea typeface="+mn-ea"/>
              <a:cs typeface="+mn-cs"/>
            </a:rPr>
            <a:t>(202 ±19µm in shell length) were obtained from the Scalpro AS hatchery (Rong, Norway).  These were checked to determine quantity and condition, based upon survival, before stocking at a density of 5 larvae ml</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in 65-litre static polyethylene tanks.  Tanks were operated as static batch systems, filled to a volume of up to 45 litres with 1μm filtered, UV-light irradiated seawater (FSW), at a salinity of 33‰.  Seawater was pumped from the Menai Strait, through two sets of settlement tanks before being subjected to fine filtration using GE hytrex filter cartridges and irradiation with a 110W Commercial UV steriliser.  Culture temperature was maintained at 16±1˚C.  Three times a week the larvae were sieved onto a 45μm mesh screen and inspected, and the containers cleaned before the larvae were restocked.  Larvae were fed with a mixed microalgal diet equivalent to 30 cells μl</a:t>
          </a:r>
          <a:r>
            <a:rPr lang="en-GB" sz="1200" baseline="30000">
              <a:solidFill>
                <a:schemeClr val="dk1"/>
              </a:solidFill>
              <a:effectLst/>
              <a:latin typeface="+mn-lt"/>
              <a:ea typeface="+mn-ea"/>
              <a:cs typeface="+mn-cs"/>
            </a:rPr>
            <a:t>-1 </a:t>
          </a:r>
          <a:r>
            <a:rPr lang="en-GB" sz="1200">
              <a:solidFill>
                <a:schemeClr val="dk1"/>
              </a:solidFill>
              <a:effectLst/>
              <a:latin typeface="+mn-lt"/>
              <a:ea typeface="+mn-ea"/>
              <a:cs typeface="+mn-cs"/>
            </a:rPr>
            <a:t>day</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consisting of </a:t>
          </a:r>
          <a:r>
            <a:rPr lang="en-GB" sz="1200" i="1">
              <a:solidFill>
                <a:schemeClr val="dk1"/>
              </a:solidFill>
              <a:effectLst/>
              <a:latin typeface="+mn-lt"/>
              <a:ea typeface="+mn-ea"/>
              <a:cs typeface="+mn-cs"/>
            </a:rPr>
            <a:t>Pavlova lutheri</a:t>
          </a:r>
          <a:r>
            <a:rPr lang="en-GB" sz="1200">
              <a:solidFill>
                <a:schemeClr val="dk1"/>
              </a:solidFill>
              <a:effectLst/>
              <a:latin typeface="+mn-lt"/>
              <a:ea typeface="+mn-ea"/>
              <a:cs typeface="+mn-cs"/>
            </a:rPr>
            <a:t> (PLY75), </a:t>
          </a:r>
          <a:r>
            <a:rPr lang="en-GB" sz="1200" i="1">
              <a:solidFill>
                <a:schemeClr val="dk1"/>
              </a:solidFill>
              <a:effectLst/>
              <a:latin typeface="+mn-lt"/>
              <a:ea typeface="+mn-ea"/>
              <a:cs typeface="+mn-cs"/>
            </a:rPr>
            <a:t>Isochrysis</a:t>
          </a:r>
          <a:r>
            <a:rPr lang="en-GB" sz="1200">
              <a:solidFill>
                <a:schemeClr val="dk1"/>
              </a:solidFill>
              <a:effectLst/>
              <a:latin typeface="+mn-lt"/>
              <a:ea typeface="+mn-ea"/>
              <a:cs typeface="+mn-cs"/>
            </a:rPr>
            <a:t> sp. (clone T-ISO) (PLY506A) and </a:t>
          </a:r>
          <a:r>
            <a:rPr lang="en-GB" sz="1200" i="1">
              <a:solidFill>
                <a:schemeClr val="dk1"/>
              </a:solidFill>
              <a:effectLst/>
              <a:latin typeface="+mn-lt"/>
              <a:ea typeface="+mn-ea"/>
              <a:cs typeface="+mn-cs"/>
            </a:rPr>
            <a:t>Chaetoceros calcitrans</a:t>
          </a:r>
          <a:r>
            <a:rPr lang="en-GB" sz="1200">
              <a:solidFill>
                <a:schemeClr val="dk1"/>
              </a:solidFill>
              <a:effectLst/>
              <a:latin typeface="+mn-lt"/>
              <a:ea typeface="+mn-ea"/>
              <a:cs typeface="+mn-cs"/>
            </a:rPr>
            <a:t> (PLY537) at a cell ratio of 1:1:1.  Larvae were reared in this system for up to 20 days following arrival, before transfer to a juvenile downwelling culture system.  </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Downwelling culture system</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Juvenile scallops were maintained in cylindrical sieves (160mm dia.) with mesh sizes ranging from an initial 85μm up to 500μm, with mesh size increasing in line with scallop growth.  Sieves were connected to a narrow 23-litre central tank suspended in a larger 120-litre reservoir tank.  Water was pumped from the reservoir to the central tank, which flowed back to the reservoir through the sieves.  The system was supplied with a constant seawater inflow (0.28±0.06 litres minute</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filtered using GE hytrex filter cartridges to 10μm.  The system was maintained at ambient temperature, ranging from 10 to 20˚C.  Juvenile scallops were fed a mixture of microalgae daily, consisting of </a:t>
          </a:r>
          <a:r>
            <a:rPr lang="en-GB" sz="1200" i="1">
              <a:solidFill>
                <a:schemeClr val="dk1"/>
              </a:solidFill>
              <a:effectLst/>
              <a:latin typeface="+mn-lt"/>
              <a:ea typeface="+mn-ea"/>
              <a:cs typeface="+mn-cs"/>
            </a:rPr>
            <a:t>P. lutheri</a:t>
          </a:r>
          <a:r>
            <a:rPr lang="en-GB" sz="1200">
              <a:solidFill>
                <a:schemeClr val="dk1"/>
              </a:solidFill>
              <a:effectLst/>
              <a:latin typeface="+mn-lt"/>
              <a:ea typeface="+mn-ea"/>
              <a:cs typeface="+mn-cs"/>
            </a:rPr>
            <a:t>, </a:t>
          </a:r>
          <a:r>
            <a:rPr lang="en-GB" sz="1200" i="1">
              <a:solidFill>
                <a:schemeClr val="dk1"/>
              </a:solidFill>
              <a:effectLst/>
              <a:latin typeface="+mn-lt"/>
              <a:ea typeface="+mn-ea"/>
              <a:cs typeface="+mn-cs"/>
            </a:rPr>
            <a:t>Isochrysis</a:t>
          </a:r>
          <a:r>
            <a:rPr lang="en-GB" sz="1200">
              <a:solidFill>
                <a:schemeClr val="dk1"/>
              </a:solidFill>
              <a:effectLst/>
              <a:latin typeface="+mn-lt"/>
              <a:ea typeface="+mn-ea"/>
              <a:cs typeface="+mn-cs"/>
            </a:rPr>
            <a:t> sp., </a:t>
          </a:r>
          <a:r>
            <a:rPr lang="en-GB" sz="1200" i="1">
              <a:solidFill>
                <a:schemeClr val="dk1"/>
              </a:solidFill>
              <a:effectLst/>
              <a:latin typeface="+mn-lt"/>
              <a:ea typeface="+mn-ea"/>
              <a:cs typeface="+mn-cs"/>
            </a:rPr>
            <a:t>C. calcitrans</a:t>
          </a:r>
          <a:r>
            <a:rPr lang="en-GB" sz="1200">
              <a:solidFill>
                <a:schemeClr val="dk1"/>
              </a:solidFill>
              <a:effectLst/>
              <a:latin typeface="+mn-lt"/>
              <a:ea typeface="+mn-ea"/>
              <a:cs typeface="+mn-cs"/>
            </a:rPr>
            <a:t>, </a:t>
          </a:r>
          <a:r>
            <a:rPr lang="en-GB" sz="1200" i="1">
              <a:solidFill>
                <a:schemeClr val="dk1"/>
              </a:solidFill>
              <a:effectLst/>
              <a:latin typeface="+mn-lt"/>
              <a:ea typeface="+mn-ea"/>
              <a:cs typeface="+mn-cs"/>
            </a:rPr>
            <a:t>Rhinomonas reticulata</a:t>
          </a:r>
          <a:r>
            <a:rPr lang="en-GB" sz="1200">
              <a:solidFill>
                <a:schemeClr val="dk1"/>
              </a:solidFill>
              <a:effectLst/>
              <a:latin typeface="+mn-lt"/>
              <a:ea typeface="+mn-ea"/>
              <a:cs typeface="+mn-cs"/>
            </a:rPr>
            <a:t> (CCAP 995/2)</a:t>
          </a:r>
          <a:r>
            <a:rPr lang="en-GB" sz="1200" i="1">
              <a:solidFill>
                <a:schemeClr val="dk1"/>
              </a:solidFill>
              <a:effectLst/>
              <a:latin typeface="+mn-lt"/>
              <a:ea typeface="+mn-ea"/>
              <a:cs typeface="+mn-cs"/>
            </a:rPr>
            <a:t>,</a:t>
          </a:r>
          <a:r>
            <a:rPr lang="en-GB" sz="1200">
              <a:solidFill>
                <a:schemeClr val="dk1"/>
              </a:solidFill>
              <a:effectLst/>
              <a:latin typeface="+mn-lt"/>
              <a:ea typeface="+mn-ea"/>
              <a:cs typeface="+mn-cs"/>
            </a:rPr>
            <a:t> and</a:t>
          </a:r>
          <a:r>
            <a:rPr lang="en-GB" sz="1200" i="1">
              <a:solidFill>
                <a:schemeClr val="dk1"/>
              </a:solidFill>
              <a:effectLst/>
              <a:latin typeface="+mn-lt"/>
              <a:ea typeface="+mn-ea"/>
              <a:cs typeface="+mn-cs"/>
            </a:rPr>
            <a:t> Tetraselmis chuii</a:t>
          </a:r>
          <a:r>
            <a:rPr lang="en-GB" sz="1200">
              <a:solidFill>
                <a:schemeClr val="dk1"/>
              </a:solidFill>
              <a:effectLst/>
              <a:latin typeface="+mn-lt"/>
              <a:ea typeface="+mn-ea"/>
              <a:cs typeface="+mn-cs"/>
            </a:rPr>
            <a:t> (CCAP 8/6) </a:t>
          </a:r>
          <a:r>
            <a:rPr lang="en-GB" sz="1200" i="1">
              <a:solidFill>
                <a:schemeClr val="dk1"/>
              </a:solidFill>
              <a:effectLst/>
              <a:latin typeface="+mn-lt"/>
              <a:ea typeface="+mn-ea"/>
              <a:cs typeface="+mn-cs"/>
            </a:rPr>
            <a:t>ab libitum</a:t>
          </a:r>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Standardised juvenile pre-experimental regime</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Prior to commencing experiments, a proportion of juveniles were removed from the down-welling culture system and maintained for 6 days under a controlled and standardised husbandry regime in order to ensure a comparable starting condition of animals used in the study.  Juveniles were stocked at a density of 1.0g (wet weight), in static tanks of FSW, and maintained at a temperature of 12±1˚C.   Tanks were aerated and 100% water changes conducted every 2-3 days.   Juveniles were fed a mixed microalgal diet equivalent to a cell concentration of 75 cells µl</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day</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of </a:t>
          </a:r>
          <a:r>
            <a:rPr lang="en-GB" sz="1200" i="1">
              <a:solidFill>
                <a:schemeClr val="dk1"/>
              </a:solidFill>
              <a:effectLst/>
              <a:latin typeface="+mn-lt"/>
              <a:ea typeface="+mn-ea"/>
              <a:cs typeface="+mn-cs"/>
            </a:rPr>
            <a:t>Isochrysis</a:t>
          </a:r>
          <a:r>
            <a:rPr lang="en-GB" sz="1200">
              <a:solidFill>
                <a:schemeClr val="dk1"/>
              </a:solidFill>
              <a:effectLst/>
              <a:latin typeface="+mn-lt"/>
              <a:ea typeface="+mn-ea"/>
              <a:cs typeface="+mn-cs"/>
            </a:rPr>
            <a:t> sp., </a:t>
          </a:r>
          <a:r>
            <a:rPr lang="en-GB" sz="1200" i="1">
              <a:solidFill>
                <a:schemeClr val="dk1"/>
              </a:solidFill>
              <a:effectLst/>
              <a:latin typeface="+mn-lt"/>
              <a:ea typeface="+mn-ea"/>
              <a:cs typeface="+mn-cs"/>
            </a:rPr>
            <a:t>P. lutheri</a:t>
          </a:r>
          <a:r>
            <a:rPr lang="en-GB" sz="1200">
              <a:solidFill>
                <a:schemeClr val="dk1"/>
              </a:solidFill>
              <a:effectLst/>
              <a:latin typeface="+mn-lt"/>
              <a:ea typeface="+mn-ea"/>
              <a:cs typeface="+mn-cs"/>
            </a:rPr>
            <a:t> and </a:t>
          </a:r>
          <a:r>
            <a:rPr lang="en-GB" sz="1200" i="1">
              <a:solidFill>
                <a:schemeClr val="dk1"/>
              </a:solidFill>
              <a:effectLst/>
              <a:latin typeface="+mn-lt"/>
              <a:ea typeface="+mn-ea"/>
              <a:cs typeface="+mn-cs"/>
            </a:rPr>
            <a:t>C. calcitr</a:t>
          </a:r>
          <a:r>
            <a:rPr lang="en-GB" sz="1200">
              <a:solidFill>
                <a:schemeClr val="dk1"/>
              </a:solidFill>
              <a:effectLst/>
              <a:latin typeface="+mn-lt"/>
              <a:ea typeface="+mn-ea"/>
              <a:cs typeface="+mn-cs"/>
            </a:rPr>
            <a:t>ans, at a cell ratio of 1:1:1.  Measurements of shell height were made to determine the experimental size range after juvenile conditioning.  Digital images of juveniles were taken using a Canon EOS 1000D, and images measured using Image J software.  </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Juvenile attachment to substrate types over time</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A range of materials were compared, including hard surfaces such as smooth glass and textured slate, and soft natural fibrous materials, as well as nylon mesh.  Experimental parameters for all experiments are summarised in Table 1.  All substrates were formed into small tiles: Glass tiles were from standard glazing panes and slate from riven roofing tiles, whilst all fabric substrates were wrapped round a core of slate to provide a rigid, negatively buoyant structure.  In all experiments, juveniles were stocked at 0.5±0.05 cm</a:t>
          </a:r>
          <a:r>
            <a:rPr lang="en-GB" sz="1200" baseline="30000">
              <a:solidFill>
                <a:schemeClr val="dk1"/>
              </a:solidFill>
              <a:effectLst/>
              <a:latin typeface="+mn-lt"/>
              <a:ea typeface="+mn-ea"/>
              <a:cs typeface="+mn-cs"/>
            </a:rPr>
            <a:t>-2</a:t>
          </a:r>
          <a:r>
            <a:rPr lang="en-GB" sz="1200">
              <a:solidFill>
                <a:schemeClr val="dk1"/>
              </a:solidFill>
              <a:effectLst/>
              <a:latin typeface="+mn-lt"/>
              <a:ea typeface="+mn-ea"/>
              <a:cs typeface="+mn-cs"/>
            </a:rPr>
            <a:t> directly onto the substrates in static dishes filled with FSW.  Water temperature was maintained at 12±1˚C and attachment dishes were fed as described for conditioning.   Juveniles were added to dishes and left undisturbed for an attachment periods of 1 or 24 hours, under constant illumination.  Substrates were gently rinsed to remove any unattached juveniles and attachment percentage determined from counts of attached juveniles.  In all experiments scallop juveniles of &lt;13mm shell length were used (Table 1), as this is within the size range when attachment is known to occur (Brand, 1991; Minchin, 1992)</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Effect of preconditioning substrates on juvenile attachment and retention</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Following the same method, juvenile attachment was compared on substrates preconditioned for 0, 1 and 2 weeks in a flow-through tank, supplied with seawater pumped from the Menai Strait, through two sets of settlement tanks but without additional filtration. The substrate preconditioning tank was a 120-litre polypropylene tank maintained at 12±1°C and supplied with an inflow of approximately 0.42±0.12 litres minute</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equating to a residence time ranging from 3 hours 42 minutes to 6 hours 40 minutes.  In addition, detachment of juvenile scallops was examined in a laminar flow re-circulating benthic flume (Figure 1) at velocities up to 12.6±0.2 cm second</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The flume consisted of a 4m long x 0.4m wide fibre glass raceway tank with PVC bottom plate with nine 5.5x5.5cm depressions to hold substrate tiles in a 3x3 configuration (Figure 2 – see Supplementary Material for full description).</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The flume was filled with 1µm filtered seawater to a constant depth of 5cm, with an approximate total volume of 90 litres.  Water temperature was maintained at 12±1˚C and experiments were carried out in constant illumination. Velocity profiles were measured prior to running experiments (see Supplementary Material) and expressed as mean maximum (±standard deviation) water velocity (mean </a:t>
          </a:r>
          <a:r>
            <a:rPr lang="en-GB" sz="1200" i="1">
              <a:solidFill>
                <a:schemeClr val="dk1"/>
              </a:solidFill>
              <a:effectLst/>
              <a:latin typeface="+mn-lt"/>
              <a:ea typeface="+mn-ea"/>
              <a:cs typeface="+mn-cs"/>
            </a:rPr>
            <a:t>Umax</a:t>
          </a:r>
          <a:r>
            <a:rPr lang="en-GB" sz="1200">
              <a:solidFill>
                <a:schemeClr val="dk1"/>
              </a:solidFill>
              <a:effectLst/>
              <a:latin typeface="+mn-lt"/>
              <a:ea typeface="+mn-ea"/>
              <a:cs typeface="+mn-cs"/>
            </a:rPr>
            <a:t>) across the various substrate types.  As an initial control, passive retention of unattached juveniles placed directly on the substrates within the flume was tested over a range of mean maximum water velocities, for 10 minutes at each velocity.  Thereafter, substrates with attached juveniles were transferred from the settlement dishes and the tests repeated. In all flume experiments retention was quantified from counts of juveniles at the beginning and end of each velocity period, with dispersed individuals removed.  </a:t>
          </a:r>
        </a:p>
        <a:p>
          <a:endParaRPr lang="en-GB" sz="1100">
            <a:solidFill>
              <a:schemeClr val="dk1"/>
            </a:solidFill>
            <a:effectLst/>
            <a:latin typeface="+mn-lt"/>
            <a:ea typeface="+mn-ea"/>
            <a:cs typeface="+mn-cs"/>
          </a:endParaRPr>
        </a:p>
      </xdr:txBody>
    </xdr:sp>
    <xdr:clientData/>
  </xdr:twoCellAnchor>
  <xdr:twoCellAnchor>
    <xdr:from>
      <xdr:col>2</xdr:col>
      <xdr:colOff>605790</xdr:colOff>
      <xdr:row>83</xdr:row>
      <xdr:rowOff>0</xdr:rowOff>
    </xdr:from>
    <xdr:to>
      <xdr:col>10</xdr:col>
      <xdr:colOff>15240</xdr:colOff>
      <xdr:row>92</xdr:row>
      <xdr:rowOff>60960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824990" y="16253460"/>
          <a:ext cx="11510010" cy="1706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mn-lt"/>
              <a:ea typeface="+mn-ea"/>
              <a:cs typeface="+mn-cs"/>
            </a:rPr>
            <a:t>Statistical analyses</a:t>
          </a:r>
        </a:p>
        <a:p>
          <a:r>
            <a:rPr lang="en-GB" sz="1200" i="1">
              <a:solidFill>
                <a:schemeClr val="dk1"/>
              </a:solidFill>
              <a:effectLst/>
              <a:latin typeface="+mn-lt"/>
              <a:ea typeface="+mn-ea"/>
              <a:cs typeface="+mn-cs"/>
            </a:rPr>
            <a:t> </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All data sets are described as a percentage of attached or retained seed, whilst flume velocities are described as cm second</a:t>
          </a:r>
          <a:r>
            <a:rPr lang="en-GB" sz="1200" baseline="30000">
              <a:solidFill>
                <a:schemeClr val="dk1"/>
              </a:solidFill>
              <a:effectLst/>
              <a:latin typeface="+mn-lt"/>
              <a:ea typeface="+mn-ea"/>
              <a:cs typeface="+mn-cs"/>
            </a:rPr>
            <a:t>-1</a:t>
          </a:r>
          <a:r>
            <a:rPr lang="en-GB" sz="1200">
              <a:solidFill>
                <a:schemeClr val="dk1"/>
              </a:solidFill>
              <a:effectLst/>
              <a:latin typeface="+mn-lt"/>
              <a:ea typeface="+mn-ea"/>
              <a:cs typeface="+mn-cs"/>
            </a:rPr>
            <a:t>.  Prior to analysing, all percentage data were converted by arcsine square root transformation.  Data presented in all figures is untransformed.  Data sets were tested using the Anderson-Darling test to investigate departure from normality and Bartlett’s test to assess heteroscedasticity before applying any test of comparison (Sokal and Rohlf, 1995).   Two- and three-way ANOVA tests were used, as appropriate, to determine if there was any significant difference in percentage attachment and retention, followed by pairwise comparisons between treatments using Tukey’s comparison test.  All results were considered to be significantly different when P&lt;0.05.  Analyses were undertaken using the statistical package Minitab®.</a:t>
          </a:r>
        </a:p>
        <a:p>
          <a:endParaRPr lang="en-GB"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601980</xdr:colOff>
      <xdr:row>4</xdr:row>
      <xdr:rowOff>7620</xdr:rowOff>
    </xdr:from>
    <xdr:to>
      <xdr:col>16</xdr:col>
      <xdr:colOff>594360</xdr:colOff>
      <xdr:row>36</xdr:row>
      <xdr:rowOff>38100</xdr:rowOff>
    </xdr:to>
    <xdr:sp macro="" textlink="">
      <xdr:nvSpPr>
        <xdr:cNvPr id="2" name="TextBox 1">
          <a:extLst>
            <a:ext uri="{FF2B5EF4-FFF2-40B4-BE49-F238E27FC236}">
              <a16:creationId xmlns:a16="http://schemas.microsoft.com/office/drawing/2014/main" id="{7E5E77AD-5D97-40F9-B19A-C751984812B9}"/>
            </a:ext>
          </a:extLst>
        </xdr:cNvPr>
        <xdr:cNvSpPr txBox="1"/>
      </xdr:nvSpPr>
      <xdr:spPr>
        <a:xfrm>
          <a:off x="1211580" y="739140"/>
          <a:ext cx="9806940" cy="5882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Supplementary Material</a:t>
          </a:r>
        </a:p>
        <a:p>
          <a:r>
            <a:rPr lang="en-GB" sz="1100">
              <a:solidFill>
                <a:schemeClr val="dk1"/>
              </a:solidFill>
              <a:effectLst/>
              <a:latin typeface="+mn-lt"/>
              <a:ea typeface="+mn-ea"/>
              <a:cs typeface="+mn-cs"/>
            </a:rPr>
            <a:t> </a:t>
          </a:r>
        </a:p>
        <a:p>
          <a:r>
            <a:rPr lang="en-GB" sz="1200">
              <a:solidFill>
                <a:schemeClr val="dk1"/>
              </a:solidFill>
              <a:effectLst/>
              <a:latin typeface="+mn-lt"/>
              <a:ea typeface="+mn-ea"/>
              <a:cs typeface="+mn-cs"/>
            </a:rPr>
            <a:t>Materials and Method </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Benthic flume </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The flume (Figure 1) consisted of a 4m long x 0.4m wide fibre glass raceway tank with PVC bottom plate.  A 40mm diameter return pipe running below the flume and connected to an Aqua-Medic Eco Runner 12000 circulation pump provided the water current.  Water velocity was controlled by adjusting the diameter of the return pipe from the circulation pump using diameters of 15, 20, 30 and 40mm.  Flow straighteners, consisting of a wooden baffle plate flush with the water surface, followed by a horizontal stack of pipes (diameter 15mm each), were positioned within 100cm of the flume entrance.</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Between 1.15m and 1.75m downstream of the pipe stack, in a section of the PVC bottom plate, nine 5.5x5.5cm depressions were distributed perpendicular and parallel to water flow in a 3x3 configuration (Figure 2).  Each depression allowed a single substrate tile to be set flush with the flume floor.</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In order to assess variations in flow conditions, velocity profiles were made across the flume stream bisecting each substrate for each flume velocity setting using a 4 MHz Ultrasonic Doppler Velocity Profiler (UDVP) with a diameter of 0.8cm (UVP-Duo Model by MET-FLOW).  The UDVP quantified the velocity by determining the Doppler shift in ultrasound frequencies as small particles (amino plastic media Avialite Type 2, Mac’Ants Group, UK) passed through the measurement volume.  Profile measurements were made at heights of 0.5, 1.0, 1.8, 3.0 and 4.5cm above the flume floor.  The UDVP acquired velocity data on a profile of up to 128 points along the axis of the ultrasound beam which extended to 15.1cm from the probe head, with a channel distance of 1.11mm and width of 0.74mm.   Maximum water velocity (</a:t>
          </a:r>
          <a:r>
            <a:rPr lang="en-GB" sz="1200" i="1">
              <a:solidFill>
                <a:schemeClr val="dk1"/>
              </a:solidFill>
              <a:effectLst/>
              <a:latin typeface="+mn-lt"/>
              <a:ea typeface="+mn-ea"/>
              <a:cs typeface="+mn-cs"/>
            </a:rPr>
            <a:t>Uma</a:t>
          </a:r>
          <a:r>
            <a:rPr lang="en-GB" sz="1200">
              <a:solidFill>
                <a:schemeClr val="dk1"/>
              </a:solidFill>
              <a:effectLst/>
              <a:latin typeface="+mn-lt"/>
              <a:ea typeface="+mn-ea"/>
              <a:cs typeface="+mn-cs"/>
            </a:rPr>
            <a:t>x), depth-average water velocity (</a:t>
          </a:r>
          <a:r>
            <a:rPr lang="en-GB" sz="1200" i="1">
              <a:solidFill>
                <a:schemeClr val="dk1"/>
              </a:solidFill>
              <a:effectLst/>
              <a:latin typeface="+mn-lt"/>
              <a:ea typeface="+mn-ea"/>
              <a:cs typeface="+mn-cs"/>
            </a:rPr>
            <a:t>Uav</a:t>
          </a:r>
          <a:r>
            <a:rPr lang="en-GB" sz="1200">
              <a:solidFill>
                <a:schemeClr val="dk1"/>
              </a:solidFill>
              <a:effectLst/>
              <a:latin typeface="+mn-lt"/>
              <a:ea typeface="+mn-ea"/>
              <a:cs typeface="+mn-cs"/>
            </a:rPr>
            <a:t>) and shear velocity (</a:t>
          </a:r>
          <a:r>
            <a:rPr lang="en-GB" sz="1200" i="1">
              <a:solidFill>
                <a:schemeClr val="dk1"/>
              </a:solidFill>
              <a:effectLst/>
              <a:latin typeface="+mn-lt"/>
              <a:ea typeface="+mn-ea"/>
              <a:cs typeface="+mn-cs"/>
            </a:rPr>
            <a:t>U*</a:t>
          </a:r>
          <a:r>
            <a:rPr lang="en-GB" sz="1200">
              <a:solidFill>
                <a:schemeClr val="dk1"/>
              </a:solidFill>
              <a:effectLst/>
              <a:latin typeface="+mn-lt"/>
              <a:ea typeface="+mn-ea"/>
              <a:cs typeface="+mn-cs"/>
            </a:rPr>
            <a:t>) were determined.   </a:t>
          </a:r>
          <a:r>
            <a:rPr lang="en-GB" sz="1200" i="1">
              <a:solidFill>
                <a:schemeClr val="dk1"/>
              </a:solidFill>
              <a:effectLst/>
              <a:latin typeface="+mn-lt"/>
              <a:ea typeface="+mn-ea"/>
              <a:cs typeface="+mn-cs"/>
            </a:rPr>
            <a:t>Umax</a:t>
          </a:r>
          <a:r>
            <a:rPr lang="en-GB" sz="1200">
              <a:solidFill>
                <a:schemeClr val="dk1"/>
              </a:solidFill>
              <a:effectLst/>
              <a:latin typeface="+mn-lt"/>
              <a:ea typeface="+mn-ea"/>
              <a:cs typeface="+mn-cs"/>
            </a:rPr>
            <a:t> is the highest recorded velocity across each substrate at each flume setting and </a:t>
          </a:r>
          <a:r>
            <a:rPr lang="en-GB" sz="1200" i="1">
              <a:solidFill>
                <a:schemeClr val="dk1"/>
              </a:solidFill>
              <a:effectLst/>
              <a:latin typeface="+mn-lt"/>
              <a:ea typeface="+mn-ea"/>
              <a:cs typeface="+mn-cs"/>
            </a:rPr>
            <a:t>Uav</a:t>
          </a:r>
          <a:r>
            <a:rPr lang="en-GB" sz="1200">
              <a:solidFill>
                <a:schemeClr val="dk1"/>
              </a:solidFill>
              <a:effectLst/>
              <a:latin typeface="+mn-lt"/>
              <a:ea typeface="+mn-ea"/>
              <a:cs typeface="+mn-cs"/>
            </a:rPr>
            <a:t> is based upon logarithmic velocity distributions.  Estimates of shear velocity (</a:t>
          </a:r>
          <a:r>
            <a:rPr lang="en-GB" sz="1200" i="1">
              <a:solidFill>
                <a:schemeClr val="dk1"/>
              </a:solidFill>
              <a:effectLst/>
              <a:latin typeface="+mn-lt"/>
              <a:ea typeface="+mn-ea"/>
              <a:cs typeface="+mn-cs"/>
            </a:rPr>
            <a:t>U*</a:t>
          </a:r>
          <a:r>
            <a:rPr lang="en-GB" sz="1200">
              <a:solidFill>
                <a:schemeClr val="dk1"/>
              </a:solidFill>
              <a:effectLst/>
              <a:latin typeface="+mn-lt"/>
              <a:ea typeface="+mn-ea"/>
              <a:cs typeface="+mn-cs"/>
            </a:rPr>
            <a:t>) were derived from regression of velocity versus the natural log height above the flume bed.  However, as the flow in the flume was laminar this causes the profile to diverge from logarithmic, therefore </a:t>
          </a:r>
          <a:r>
            <a:rPr lang="en-GB" sz="1200" i="1">
              <a:solidFill>
                <a:schemeClr val="dk1"/>
              </a:solidFill>
              <a:effectLst/>
              <a:latin typeface="+mn-lt"/>
              <a:ea typeface="+mn-ea"/>
              <a:cs typeface="+mn-cs"/>
            </a:rPr>
            <a:t>U*</a:t>
          </a:r>
          <a:r>
            <a:rPr lang="en-GB" sz="1200">
              <a:solidFill>
                <a:schemeClr val="dk1"/>
              </a:solidFill>
              <a:effectLst/>
              <a:latin typeface="+mn-lt"/>
              <a:ea typeface="+mn-ea"/>
              <a:cs typeface="+mn-cs"/>
            </a:rPr>
            <a:t> is only suitable as an indicator of difference between substrates.</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Benthic flume calibration</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The mean maximum flow velocities (mean </a:t>
          </a:r>
          <a:r>
            <a:rPr lang="en-GB" sz="1200" i="1">
              <a:solidFill>
                <a:schemeClr val="dk1"/>
              </a:solidFill>
              <a:effectLst/>
              <a:latin typeface="+mn-lt"/>
              <a:ea typeface="+mn-ea"/>
              <a:cs typeface="+mn-cs"/>
            </a:rPr>
            <a:t>Umax</a:t>
          </a:r>
          <a:r>
            <a:rPr lang="en-GB" sz="1200">
              <a:solidFill>
                <a:schemeClr val="dk1"/>
              </a:solidFill>
              <a:effectLst/>
              <a:latin typeface="+mn-lt"/>
              <a:ea typeface="+mn-ea"/>
              <a:cs typeface="+mn-cs"/>
            </a:rPr>
            <a:t>) for the flume, 7.2±0.1, 10.1±0.2, 12.2±0.1 and 12.6±0.2cm second</a:t>
          </a:r>
          <a:r>
            <a:rPr lang="en-GB" sz="1200" baseline="30000">
              <a:solidFill>
                <a:schemeClr val="dk1"/>
              </a:solidFill>
              <a:effectLst/>
              <a:latin typeface="+mn-lt"/>
              <a:ea typeface="+mn-ea"/>
              <a:cs typeface="+mn-cs"/>
            </a:rPr>
            <a:t>-1 </a:t>
          </a:r>
          <a:r>
            <a:rPr lang="en-GB" sz="1200">
              <a:solidFill>
                <a:schemeClr val="dk1"/>
              </a:solidFill>
              <a:effectLst/>
              <a:latin typeface="+mn-lt"/>
              <a:ea typeface="+mn-ea"/>
              <a:cs typeface="+mn-cs"/>
            </a:rPr>
            <a:t>were used to classify the operational water velocities for the flume, in addition to the static tank.    Table S1 summarises maximum water velocity (</a:t>
          </a:r>
          <a:r>
            <a:rPr lang="en-GB" sz="1200" i="1">
              <a:solidFill>
                <a:schemeClr val="dk1"/>
              </a:solidFill>
              <a:effectLst/>
              <a:latin typeface="+mn-lt"/>
              <a:ea typeface="+mn-ea"/>
              <a:cs typeface="+mn-cs"/>
            </a:rPr>
            <a:t>Um</a:t>
          </a:r>
          <a:r>
            <a:rPr lang="en-GB" sz="1200">
              <a:solidFill>
                <a:schemeClr val="dk1"/>
              </a:solidFill>
              <a:effectLst/>
              <a:latin typeface="+mn-lt"/>
              <a:ea typeface="+mn-ea"/>
              <a:cs typeface="+mn-cs"/>
            </a:rPr>
            <a:t>ax), average water velocity (</a:t>
          </a:r>
          <a:r>
            <a:rPr lang="en-GB" sz="1200" i="1">
              <a:solidFill>
                <a:schemeClr val="dk1"/>
              </a:solidFill>
              <a:effectLst/>
              <a:latin typeface="+mn-lt"/>
              <a:ea typeface="+mn-ea"/>
              <a:cs typeface="+mn-cs"/>
            </a:rPr>
            <a:t>Uav</a:t>
          </a:r>
          <a:r>
            <a:rPr lang="en-GB" sz="1200">
              <a:solidFill>
                <a:schemeClr val="dk1"/>
              </a:solidFill>
              <a:effectLst/>
              <a:latin typeface="+mn-lt"/>
              <a:ea typeface="+mn-ea"/>
              <a:cs typeface="+mn-cs"/>
            </a:rPr>
            <a:t>) and shear velocity (</a:t>
          </a:r>
          <a:r>
            <a:rPr lang="en-GB" sz="1200" i="1">
              <a:solidFill>
                <a:schemeClr val="dk1"/>
              </a:solidFill>
              <a:effectLst/>
              <a:latin typeface="+mn-lt"/>
              <a:ea typeface="+mn-ea"/>
              <a:cs typeface="+mn-cs"/>
            </a:rPr>
            <a:t>U*)</a:t>
          </a:r>
          <a:r>
            <a:rPr lang="en-GB" sz="1200">
              <a:solidFill>
                <a:schemeClr val="dk1"/>
              </a:solidFill>
              <a:effectLst/>
              <a:latin typeface="+mn-lt"/>
              <a:ea typeface="+mn-ea"/>
              <a:cs typeface="+mn-cs"/>
            </a:rPr>
            <a:t> across each substrate type.  </a:t>
          </a:r>
        </a:p>
        <a:p>
          <a:endParaRPr lang="en-GB" sz="1100"/>
        </a:p>
      </xdr:txBody>
    </xdr:sp>
    <xdr:clientData/>
  </xdr:twoCellAnchor>
  <xdr:twoCellAnchor>
    <xdr:from>
      <xdr:col>2</xdr:col>
      <xdr:colOff>0</xdr:colOff>
      <xdr:row>53</xdr:row>
      <xdr:rowOff>7620</xdr:rowOff>
    </xdr:from>
    <xdr:to>
      <xdr:col>17</xdr:col>
      <xdr:colOff>7620</xdr:colOff>
      <xdr:row>59</xdr:row>
      <xdr:rowOff>160020</xdr:rowOff>
    </xdr:to>
    <xdr:sp macro="" textlink="">
      <xdr:nvSpPr>
        <xdr:cNvPr id="3" name="TextBox 2">
          <a:extLst>
            <a:ext uri="{FF2B5EF4-FFF2-40B4-BE49-F238E27FC236}">
              <a16:creationId xmlns:a16="http://schemas.microsoft.com/office/drawing/2014/main" id="{C96FB7E2-2C38-4EB2-BD79-EA150B0BFFA0}"/>
            </a:ext>
          </a:extLst>
        </xdr:cNvPr>
        <xdr:cNvSpPr txBox="1"/>
      </xdr:nvSpPr>
      <xdr:spPr>
        <a:xfrm>
          <a:off x="1219200" y="10271760"/>
          <a:ext cx="9822180" cy="1249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mn-lt"/>
              <a:ea typeface="+mn-ea"/>
              <a:cs typeface="+mn-cs"/>
            </a:rPr>
            <a:t>Analyses of flow velocity determined that for both </a:t>
          </a:r>
          <a:r>
            <a:rPr lang="en-GB" sz="1200" i="1">
              <a:solidFill>
                <a:schemeClr val="dk1"/>
              </a:solidFill>
              <a:effectLst/>
              <a:latin typeface="+mn-lt"/>
              <a:ea typeface="+mn-ea"/>
              <a:cs typeface="+mn-cs"/>
            </a:rPr>
            <a:t>Umax</a:t>
          </a:r>
          <a:r>
            <a:rPr lang="en-GB" sz="1200">
              <a:solidFill>
                <a:schemeClr val="dk1"/>
              </a:solidFill>
              <a:effectLst/>
              <a:latin typeface="+mn-lt"/>
              <a:ea typeface="+mn-ea"/>
              <a:cs typeface="+mn-cs"/>
            </a:rPr>
            <a:t> and </a:t>
          </a:r>
          <a:r>
            <a:rPr lang="en-GB" sz="1200" i="1">
              <a:solidFill>
                <a:schemeClr val="dk1"/>
              </a:solidFill>
              <a:effectLst/>
              <a:latin typeface="+mn-lt"/>
              <a:ea typeface="+mn-ea"/>
              <a:cs typeface="+mn-cs"/>
            </a:rPr>
            <a:t>Uav</a:t>
          </a:r>
          <a:r>
            <a:rPr lang="en-GB" sz="1200">
              <a:solidFill>
                <a:schemeClr val="dk1"/>
              </a:solidFill>
              <a:effectLst/>
              <a:latin typeface="+mn-lt"/>
              <a:ea typeface="+mn-ea"/>
              <a:cs typeface="+mn-cs"/>
            </a:rPr>
            <a:t> there was no significant difference between mean velocities over the wool, slate and nylon substrates or between the three positions across the flume (ANOVA P&gt;0.05).    Analysis of </a:t>
          </a:r>
          <a:r>
            <a:rPr lang="en-GB" sz="1200" i="1">
              <a:solidFill>
                <a:schemeClr val="dk1"/>
              </a:solidFill>
              <a:effectLst/>
              <a:latin typeface="+mn-lt"/>
              <a:ea typeface="+mn-ea"/>
              <a:cs typeface="+mn-cs"/>
            </a:rPr>
            <a:t>U* </a:t>
          </a:r>
          <a:r>
            <a:rPr lang="en-GB" sz="1200">
              <a:solidFill>
                <a:schemeClr val="dk1"/>
              </a:solidFill>
              <a:effectLst/>
              <a:latin typeface="+mn-lt"/>
              <a:ea typeface="+mn-ea"/>
              <a:cs typeface="+mn-cs"/>
            </a:rPr>
            <a:t>showed that whilst lateral position across the flume had no influence (ANOVA F=0.81, P=0.456, DF=2), substrate type significantly affected velocity (ANOVA F=8.51, P=0.001, DF=2), with mean </a:t>
          </a:r>
          <a:r>
            <a:rPr lang="en-GB" sz="1200" i="1">
              <a:solidFill>
                <a:schemeClr val="dk1"/>
              </a:solidFill>
              <a:effectLst/>
              <a:latin typeface="+mn-lt"/>
              <a:ea typeface="+mn-ea"/>
              <a:cs typeface="+mn-cs"/>
            </a:rPr>
            <a:t>U*</a:t>
          </a:r>
          <a:r>
            <a:rPr lang="en-GB" sz="1200">
              <a:solidFill>
                <a:schemeClr val="dk1"/>
              </a:solidFill>
              <a:effectLst/>
              <a:latin typeface="+mn-lt"/>
              <a:ea typeface="+mn-ea"/>
              <a:cs typeface="+mn-cs"/>
            </a:rPr>
            <a:t> on wool significantly greater than across both of the other substrates (Tukey P&lt;0.05).  </a:t>
          </a:r>
          <a:r>
            <a:rPr lang="en-GB" sz="1200" i="1">
              <a:solidFill>
                <a:schemeClr val="dk1"/>
              </a:solidFill>
              <a:effectLst/>
              <a:latin typeface="+mn-lt"/>
              <a:ea typeface="+mn-ea"/>
              <a:cs typeface="+mn-cs"/>
            </a:rPr>
            <a:t>U*</a:t>
          </a:r>
          <a:r>
            <a:rPr lang="en-GB" sz="1200">
              <a:solidFill>
                <a:schemeClr val="dk1"/>
              </a:solidFill>
              <a:effectLst/>
              <a:latin typeface="+mn-lt"/>
              <a:ea typeface="+mn-ea"/>
              <a:cs typeface="+mn-cs"/>
            </a:rPr>
            <a:t> was approximately twice as high on wool compared to both nylon and slate, at each flume operational velocity (Table S1).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odc.ac.uk/resources/vocabularies/vocabulary_search/M01/" TargetMode="External"/><Relationship Id="rId1" Type="http://schemas.openxmlformats.org/officeDocument/2006/relationships/hyperlink" Target="https://research.bangor.ac.uk/portal/files/20433399/AvailableLicences.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4"/>
  <sheetViews>
    <sheetView topLeftCell="A22" workbookViewId="0">
      <selection activeCell="D32" sqref="D32"/>
    </sheetView>
  </sheetViews>
  <sheetFormatPr defaultRowHeight="14.4"/>
  <cols>
    <col min="1" max="1" width="39.109375" style="3" customWidth="1"/>
    <col min="2" max="2" width="30.88671875" style="31" customWidth="1"/>
    <col min="3" max="3" width="24.5546875" customWidth="1"/>
    <col min="4" max="4" width="75" style="2" customWidth="1"/>
    <col min="5" max="5" width="82.5546875" bestFit="1" customWidth="1"/>
  </cols>
  <sheetData>
    <row r="1" spans="1:5" ht="15.6">
      <c r="A1" s="1" t="s">
        <v>33</v>
      </c>
      <c r="B1" s="32"/>
    </row>
    <row r="3" spans="1:5" ht="15" thickBot="1"/>
    <row r="4" spans="1:5" ht="15" thickBot="1">
      <c r="A4" s="4" t="s">
        <v>34</v>
      </c>
      <c r="B4" s="33" t="s">
        <v>35</v>
      </c>
      <c r="C4" s="5" t="s">
        <v>36</v>
      </c>
      <c r="D4" s="6" t="s">
        <v>37</v>
      </c>
      <c r="E4" s="7" t="s">
        <v>38</v>
      </c>
    </row>
    <row r="5" spans="1:5">
      <c r="A5" s="8" t="s">
        <v>39</v>
      </c>
      <c r="B5" s="28" t="s">
        <v>40</v>
      </c>
      <c r="C5" s="8" t="s">
        <v>41</v>
      </c>
      <c r="D5" s="153" t="s">
        <v>42</v>
      </c>
      <c r="E5" s="9"/>
    </row>
    <row r="6" spans="1:5">
      <c r="A6" s="10" t="s">
        <v>43</v>
      </c>
      <c r="B6" s="29" t="s">
        <v>44</v>
      </c>
      <c r="C6" s="17" t="s">
        <v>45</v>
      </c>
      <c r="D6" s="152" t="s">
        <v>46</v>
      </c>
      <c r="E6" s="12"/>
    </row>
    <row r="7" spans="1:5">
      <c r="A7" s="10" t="s">
        <v>47</v>
      </c>
      <c r="B7" s="29" t="s">
        <v>44</v>
      </c>
      <c r="C7" s="17" t="s">
        <v>45</v>
      </c>
      <c r="D7" s="152" t="s">
        <v>48</v>
      </c>
      <c r="E7" s="12"/>
    </row>
    <row r="8" spans="1:5">
      <c r="A8" s="10" t="s">
        <v>49</v>
      </c>
      <c r="B8" s="29" t="s">
        <v>40</v>
      </c>
      <c r="C8" s="17" t="s">
        <v>45</v>
      </c>
      <c r="D8" s="11"/>
      <c r="E8" s="12"/>
    </row>
    <row r="9" spans="1:5">
      <c r="A9" s="10" t="s">
        <v>50</v>
      </c>
      <c r="B9" s="29" t="s">
        <v>44</v>
      </c>
      <c r="C9" s="17" t="s">
        <v>45</v>
      </c>
      <c r="D9" s="152" t="s">
        <v>51</v>
      </c>
      <c r="E9" s="12"/>
    </row>
    <row r="10" spans="1:5" ht="28.8">
      <c r="A10" s="10" t="s">
        <v>52</v>
      </c>
      <c r="B10" s="29" t="s">
        <v>44</v>
      </c>
      <c r="C10" s="17" t="s">
        <v>45</v>
      </c>
      <c r="D10" s="152" t="s">
        <v>53</v>
      </c>
      <c r="E10" s="12"/>
    </row>
    <row r="11" spans="1:5" ht="28.8">
      <c r="A11" s="10" t="s">
        <v>54</v>
      </c>
      <c r="B11" s="29" t="s">
        <v>40</v>
      </c>
      <c r="C11" s="17" t="s">
        <v>45</v>
      </c>
      <c r="D11" s="152" t="s">
        <v>55</v>
      </c>
      <c r="E11" s="12"/>
    </row>
    <row r="12" spans="1:5">
      <c r="A12" s="170" t="s">
        <v>56</v>
      </c>
      <c r="B12" s="175" t="s">
        <v>44</v>
      </c>
      <c r="C12" s="10" t="s">
        <v>57</v>
      </c>
      <c r="D12" s="173">
        <v>41244</v>
      </c>
      <c r="E12" s="13"/>
    </row>
    <row r="13" spans="1:5">
      <c r="A13" s="171"/>
      <c r="B13" s="176"/>
      <c r="C13" s="10" t="s">
        <v>58</v>
      </c>
      <c r="D13" s="174"/>
      <c r="E13" s="14"/>
    </row>
    <row r="14" spans="1:5">
      <c r="A14" s="171"/>
      <c r="B14" s="176"/>
      <c r="C14" s="10" t="s">
        <v>59</v>
      </c>
      <c r="D14" s="173">
        <v>41334</v>
      </c>
      <c r="E14" s="13"/>
    </row>
    <row r="15" spans="1:5">
      <c r="A15" s="172"/>
      <c r="B15" s="177"/>
      <c r="C15" s="10" t="s">
        <v>60</v>
      </c>
      <c r="D15" s="174"/>
      <c r="E15" s="14"/>
    </row>
    <row r="16" spans="1:5" ht="15" thickBot="1">
      <c r="A16" s="10" t="s">
        <v>61</v>
      </c>
      <c r="B16" s="29" t="s">
        <v>62</v>
      </c>
      <c r="C16" s="17" t="s">
        <v>45</v>
      </c>
      <c r="D16" s="157" t="s">
        <v>63</v>
      </c>
      <c r="E16" s="15"/>
    </row>
    <row r="17" spans="1:5" ht="15" customHeight="1">
      <c r="A17" s="179" t="s">
        <v>64</v>
      </c>
      <c r="B17" s="187" t="s">
        <v>65</v>
      </c>
      <c r="C17" s="18" t="s">
        <v>66</v>
      </c>
      <c r="D17" s="181" t="s">
        <v>67</v>
      </c>
      <c r="E17" s="19"/>
    </row>
    <row r="18" spans="1:5">
      <c r="A18" s="180"/>
      <c r="B18" s="176"/>
      <c r="C18" s="20" t="s">
        <v>68</v>
      </c>
      <c r="D18" s="182"/>
      <c r="E18" s="21"/>
    </row>
    <row r="19" spans="1:5">
      <c r="A19" s="180"/>
      <c r="B19" s="176"/>
      <c r="C19" s="20" t="s">
        <v>69</v>
      </c>
      <c r="D19" s="182"/>
      <c r="E19" s="22"/>
    </row>
    <row r="20" spans="1:5">
      <c r="A20" s="180"/>
      <c r="B20" s="176"/>
      <c r="C20" s="20" t="s">
        <v>70</v>
      </c>
      <c r="D20" s="182"/>
      <c r="E20" s="23"/>
    </row>
    <row r="21" spans="1:5">
      <c r="A21" s="180"/>
      <c r="B21" s="176"/>
      <c r="C21" s="20" t="s">
        <v>71</v>
      </c>
      <c r="D21" s="182"/>
      <c r="E21" s="24"/>
    </row>
    <row r="22" spans="1:5" ht="15" thickBot="1">
      <c r="A22" s="180"/>
      <c r="B22" s="177"/>
      <c r="C22" s="25" t="s">
        <v>72</v>
      </c>
      <c r="D22" s="182"/>
      <c r="E22" s="26"/>
    </row>
    <row r="23" spans="1:5">
      <c r="A23" s="183" t="s">
        <v>73</v>
      </c>
      <c r="B23" s="187" t="s">
        <v>65</v>
      </c>
      <c r="C23" s="18" t="s">
        <v>74</v>
      </c>
      <c r="D23" s="181" t="s">
        <v>75</v>
      </c>
      <c r="E23" s="19"/>
    </row>
    <row r="24" spans="1:5">
      <c r="A24" s="184"/>
      <c r="B24" s="176"/>
      <c r="C24" s="20" t="s">
        <v>76</v>
      </c>
      <c r="D24" s="186"/>
      <c r="E24" s="21"/>
    </row>
    <row r="25" spans="1:5">
      <c r="A25" s="184"/>
      <c r="B25" s="176"/>
      <c r="C25" s="17" t="s">
        <v>68</v>
      </c>
      <c r="D25" s="186"/>
      <c r="E25" s="21"/>
    </row>
    <row r="26" spans="1:5" ht="15" thickBot="1">
      <c r="A26" s="185"/>
      <c r="B26" s="188"/>
      <c r="C26" s="25" t="s">
        <v>77</v>
      </c>
      <c r="D26" s="186"/>
      <c r="E26" s="27"/>
    </row>
    <row r="28" spans="1:5">
      <c r="A28" s="3" t="s">
        <v>78</v>
      </c>
    </row>
    <row r="29" spans="1:5">
      <c r="A29" s="36"/>
    </row>
    <row r="30" spans="1:5">
      <c r="A30" s="36" t="s">
        <v>79</v>
      </c>
      <c r="C30" s="34"/>
      <c r="D30" s="155" t="s">
        <v>80</v>
      </c>
    </row>
    <row r="31" spans="1:5">
      <c r="A31" s="36" t="s">
        <v>81</v>
      </c>
      <c r="C31" s="34"/>
      <c r="D31" s="155" t="s">
        <v>82</v>
      </c>
    </row>
    <row r="32" spans="1:5">
      <c r="A32" s="36" t="s">
        <v>83</v>
      </c>
      <c r="C32" s="34"/>
      <c r="D32" s="155" t="s">
        <v>84</v>
      </c>
    </row>
    <row r="33" spans="1:4">
      <c r="A33" s="36" t="s">
        <v>85</v>
      </c>
      <c r="B33" s="35" t="s">
        <v>86</v>
      </c>
      <c r="C33" s="34"/>
      <c r="D33" s="154" t="s">
        <v>87</v>
      </c>
    </row>
    <row r="34" spans="1:4">
      <c r="A34" s="36" t="s">
        <v>88</v>
      </c>
      <c r="B34" s="30" t="s">
        <v>89</v>
      </c>
      <c r="C34" s="34"/>
      <c r="D34" s="154" t="s">
        <v>90</v>
      </c>
    </row>
    <row r="35" spans="1:4" ht="57.6">
      <c r="A35" s="36" t="s">
        <v>91</v>
      </c>
      <c r="B35" s="30" t="s">
        <v>92</v>
      </c>
      <c r="D35" s="156" t="s">
        <v>93</v>
      </c>
    </row>
    <row r="36" spans="1:4" ht="28.8">
      <c r="A36" s="36" t="s">
        <v>94</v>
      </c>
      <c r="B36" s="30" t="s">
        <v>95</v>
      </c>
      <c r="D36" s="156" t="s">
        <v>96</v>
      </c>
    </row>
    <row r="37" spans="1:4" ht="28.8">
      <c r="A37" s="36" t="s">
        <v>97</v>
      </c>
      <c r="B37" s="30" t="s">
        <v>98</v>
      </c>
      <c r="D37" s="156" t="s">
        <v>96</v>
      </c>
    </row>
    <row r="38" spans="1:4" ht="15" customHeight="1">
      <c r="A38" s="36" t="s">
        <v>99</v>
      </c>
      <c r="B38" s="178" t="s">
        <v>100</v>
      </c>
      <c r="C38" s="178"/>
      <c r="D38" s="154" t="s">
        <v>101</v>
      </c>
    </row>
    <row r="39" spans="1:4">
      <c r="A39" s="36" t="s">
        <v>102</v>
      </c>
      <c r="B39" s="178"/>
      <c r="C39" s="178"/>
      <c r="D39" s="154" t="s">
        <v>101</v>
      </c>
    </row>
    <row r="40" spans="1:4" ht="28.8">
      <c r="A40" s="3" t="s">
        <v>103</v>
      </c>
      <c r="B40" s="30" t="s">
        <v>104</v>
      </c>
      <c r="C40" s="34"/>
      <c r="D40" s="154" t="s">
        <v>105</v>
      </c>
    </row>
    <row r="41" spans="1:4">
      <c r="B41" s="30"/>
      <c r="C41" s="34"/>
    </row>
    <row r="42" spans="1:4">
      <c r="B42" s="30"/>
      <c r="C42" s="34"/>
    </row>
    <row r="43" spans="1:4">
      <c r="B43" s="30"/>
      <c r="C43" s="34"/>
    </row>
    <row r="44" spans="1:4">
      <c r="B44" s="30"/>
      <c r="C44" s="34"/>
    </row>
  </sheetData>
  <mergeCells count="11">
    <mergeCell ref="A12:A15"/>
    <mergeCell ref="D12:D13"/>
    <mergeCell ref="D14:D15"/>
    <mergeCell ref="B12:B15"/>
    <mergeCell ref="B38:C39"/>
    <mergeCell ref="A17:A22"/>
    <mergeCell ref="D17:D22"/>
    <mergeCell ref="A23:A26"/>
    <mergeCell ref="D23:D26"/>
    <mergeCell ref="B23:B26"/>
    <mergeCell ref="B17:B22"/>
  </mergeCells>
  <hyperlinks>
    <hyperlink ref="B38" r:id="rId1" display="https://research.bangor.ac.uk/portal/files/20433399/AvailableLicences.pdf" xr:uid="{00000000-0004-0000-0000-000000000000}"/>
    <hyperlink ref="B33" r:id="rId2" display="https://www.bodc.ac.uk/resources/vocabularies/vocabulary_search/M01/" xr:uid="{00000000-0004-0000-0000-000001000000}"/>
  </hyperlinks>
  <pageMargins left="0.7" right="0.7" top="0.75" bottom="0.75" header="0.3" footer="0.3"/>
  <pageSetup paperSize="9"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G23" sqref="G23"/>
    </sheetView>
  </sheetViews>
  <sheetFormatPr defaultRowHeight="14.4"/>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E58:I82"/>
  <sheetViews>
    <sheetView topLeftCell="C64" workbookViewId="0">
      <selection activeCell="C48" sqref="C48"/>
    </sheetView>
  </sheetViews>
  <sheetFormatPr defaultRowHeight="14.4"/>
  <cols>
    <col min="5" max="5" width="14.5546875" customWidth="1"/>
    <col min="6" max="6" width="26.109375" customWidth="1"/>
    <col min="7" max="7" width="62.44140625" customWidth="1"/>
    <col min="8" max="8" width="14.5546875" customWidth="1"/>
    <col min="9" max="9" width="32.109375" customWidth="1"/>
  </cols>
  <sheetData>
    <row r="58" spans="5:9" ht="15" thickBot="1">
      <c r="E58" s="44" t="s">
        <v>106</v>
      </c>
    </row>
    <row r="59" spans="5:9" ht="27.6">
      <c r="E59" s="190" t="s">
        <v>107</v>
      </c>
      <c r="F59" s="190" t="s">
        <v>108</v>
      </c>
      <c r="G59" s="190" t="s">
        <v>109</v>
      </c>
      <c r="H59" s="190" t="s">
        <v>110</v>
      </c>
      <c r="I59" s="158" t="s">
        <v>111</v>
      </c>
    </row>
    <row r="60" spans="5:9" ht="15" thickBot="1">
      <c r="E60" s="191"/>
      <c r="F60" s="191"/>
      <c r="G60" s="191"/>
      <c r="H60" s="191"/>
      <c r="I60" s="159" t="s">
        <v>112</v>
      </c>
    </row>
    <row r="61" spans="5:9">
      <c r="E61" s="160"/>
      <c r="F61" s="160"/>
      <c r="G61" s="47" t="s">
        <v>113</v>
      </c>
      <c r="H61" s="160"/>
      <c r="I61" s="160"/>
    </row>
    <row r="62" spans="5:9">
      <c r="E62" s="160"/>
      <c r="F62" s="160"/>
      <c r="G62" s="48" t="s">
        <v>114</v>
      </c>
      <c r="H62" s="160"/>
      <c r="I62" s="160"/>
    </row>
    <row r="63" spans="5:9">
      <c r="E63" s="160"/>
      <c r="F63" s="160"/>
      <c r="G63" s="48" t="s">
        <v>115</v>
      </c>
      <c r="H63" s="160"/>
    </row>
    <row r="64" spans="5:9">
      <c r="E64" s="189" t="s">
        <v>116</v>
      </c>
      <c r="F64" s="160"/>
      <c r="G64" s="48" t="s">
        <v>117</v>
      </c>
      <c r="H64" s="160"/>
      <c r="I64" s="45"/>
    </row>
    <row r="65" spans="5:9" ht="14.4" customHeight="1">
      <c r="E65" s="189"/>
      <c r="G65" s="48" t="s">
        <v>118</v>
      </c>
    </row>
    <row r="66" spans="5:9">
      <c r="E66" s="189"/>
      <c r="F66" s="160" t="s">
        <v>119</v>
      </c>
      <c r="G66" s="48" t="s">
        <v>120</v>
      </c>
      <c r="H66" s="160">
        <v>5</v>
      </c>
      <c r="I66" s="160" t="s">
        <v>121</v>
      </c>
    </row>
    <row r="67" spans="5:9">
      <c r="E67" s="189"/>
      <c r="F67" s="45"/>
      <c r="G67" s="48" t="s">
        <v>122</v>
      </c>
      <c r="H67" s="45"/>
      <c r="I67" s="45"/>
    </row>
    <row r="68" spans="5:9">
      <c r="E68" s="189"/>
      <c r="F68" s="45"/>
      <c r="G68" s="48" t="s">
        <v>123</v>
      </c>
      <c r="H68" s="45"/>
      <c r="I68" s="45"/>
    </row>
    <row r="69" spans="5:9">
      <c r="E69" s="45"/>
      <c r="F69" s="45"/>
      <c r="G69" s="48"/>
      <c r="H69" s="45"/>
      <c r="I69" s="45"/>
    </row>
    <row r="70" spans="5:9">
      <c r="E70" s="45"/>
      <c r="F70" s="45"/>
      <c r="G70" s="47" t="s">
        <v>124</v>
      </c>
      <c r="H70" s="45"/>
      <c r="I70" s="45"/>
    </row>
    <row r="71" spans="5:9">
      <c r="E71" s="45"/>
      <c r="F71" s="45"/>
      <c r="G71" s="48" t="s">
        <v>125</v>
      </c>
      <c r="H71" s="45"/>
      <c r="I71" s="45"/>
    </row>
    <row r="72" spans="5:9" ht="15" thickBot="1">
      <c r="E72" s="46"/>
      <c r="F72" s="46"/>
      <c r="G72" s="49"/>
      <c r="H72" s="46"/>
      <c r="I72" s="46"/>
    </row>
    <row r="73" spans="5:9">
      <c r="E73" s="160"/>
      <c r="F73" s="160"/>
      <c r="G73" s="47" t="s">
        <v>126</v>
      </c>
      <c r="H73" s="160"/>
      <c r="I73" s="160"/>
    </row>
    <row r="74" spans="5:9">
      <c r="E74" s="160"/>
      <c r="F74" s="160"/>
      <c r="G74" s="48" t="s">
        <v>127</v>
      </c>
      <c r="H74" s="160"/>
      <c r="I74" s="160"/>
    </row>
    <row r="75" spans="5:9">
      <c r="E75" s="160"/>
      <c r="F75" s="160"/>
      <c r="G75" s="48"/>
      <c r="H75" s="160"/>
      <c r="I75" s="160"/>
    </row>
    <row r="76" spans="5:9">
      <c r="E76" s="189" t="s">
        <v>128</v>
      </c>
      <c r="G76" s="47" t="s">
        <v>129</v>
      </c>
    </row>
    <row r="77" spans="5:9">
      <c r="E77" s="189"/>
      <c r="F77" s="160" t="s">
        <v>130</v>
      </c>
      <c r="G77" s="48" t="s">
        <v>131</v>
      </c>
      <c r="H77" s="160">
        <v>3</v>
      </c>
      <c r="I77" s="160" t="s">
        <v>132</v>
      </c>
    </row>
    <row r="78" spans="5:9">
      <c r="E78" s="189"/>
      <c r="F78" s="45"/>
      <c r="G78" s="48"/>
      <c r="H78" s="45"/>
      <c r="I78" s="45"/>
    </row>
    <row r="79" spans="5:9" ht="15.6">
      <c r="E79" s="45"/>
      <c r="F79" s="45"/>
      <c r="G79" s="47" t="s">
        <v>133</v>
      </c>
      <c r="H79" s="45"/>
      <c r="I79" s="45"/>
    </row>
    <row r="80" spans="5:9">
      <c r="E80" s="45"/>
      <c r="F80" s="45"/>
      <c r="G80" s="48" t="s">
        <v>134</v>
      </c>
      <c r="H80" s="45"/>
      <c r="I80" s="45"/>
    </row>
    <row r="81" spans="5:9" ht="15" thickBot="1">
      <c r="E81" s="46"/>
      <c r="F81" s="46"/>
      <c r="G81" s="49"/>
      <c r="H81" s="46"/>
      <c r="I81" s="46"/>
    </row>
    <row r="82" spans="5:9">
      <c r="E82" s="43"/>
    </row>
  </sheetData>
  <mergeCells count="6">
    <mergeCell ref="E76:E78"/>
    <mergeCell ref="E59:E60"/>
    <mergeCell ref="F59:F60"/>
    <mergeCell ref="G59:G60"/>
    <mergeCell ref="H59:H60"/>
    <mergeCell ref="E64:E6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3AC63-D11F-4E78-824F-0DDFCEE500AE}">
  <dimension ref="G39:U52"/>
  <sheetViews>
    <sheetView workbookViewId="0">
      <selection activeCell="H3" sqref="H3"/>
    </sheetView>
  </sheetViews>
  <sheetFormatPr defaultRowHeight="14.4"/>
  <cols>
    <col min="9" max="9" width="18.6640625" bestFit="1" customWidth="1"/>
  </cols>
  <sheetData>
    <row r="39" spans="7:21" ht="14.4" customHeight="1">
      <c r="G39" s="194" t="s">
        <v>135</v>
      </c>
      <c r="H39" s="194"/>
      <c r="I39" s="194"/>
      <c r="J39" s="194"/>
      <c r="K39" s="194"/>
      <c r="L39" s="194"/>
      <c r="M39" s="194"/>
      <c r="N39" s="194"/>
      <c r="O39" s="194"/>
      <c r="P39" s="169"/>
      <c r="Q39" s="169"/>
      <c r="R39" s="169"/>
      <c r="S39" s="169"/>
      <c r="T39" s="169"/>
      <c r="U39" s="169"/>
    </row>
    <row r="40" spans="7:21" ht="15" customHeight="1" thickBot="1">
      <c r="G40" s="194" t="s">
        <v>136</v>
      </c>
      <c r="H40" s="194"/>
      <c r="I40" s="194"/>
      <c r="J40" s="194"/>
      <c r="K40" s="194"/>
      <c r="L40" s="194"/>
      <c r="M40" s="194"/>
      <c r="N40" s="194"/>
      <c r="O40" s="194"/>
      <c r="P40" s="169"/>
      <c r="Q40" s="169"/>
      <c r="R40" s="169"/>
      <c r="S40" s="169"/>
      <c r="T40" s="169"/>
      <c r="U40" s="169"/>
    </row>
    <row r="41" spans="7:21">
      <c r="H41" s="166" t="s">
        <v>11</v>
      </c>
      <c r="I41" s="195" t="s">
        <v>137</v>
      </c>
      <c r="J41" s="195" t="s">
        <v>138</v>
      </c>
      <c r="K41" s="195"/>
      <c r="L41" s="195"/>
      <c r="M41" s="195"/>
    </row>
    <row r="42" spans="7:21" ht="15" thickBot="1">
      <c r="H42" s="167"/>
      <c r="I42" s="196"/>
      <c r="J42" s="161">
        <v>7.2</v>
      </c>
      <c r="K42" s="161">
        <v>10.1</v>
      </c>
      <c r="L42" s="161">
        <v>12.2</v>
      </c>
      <c r="M42" s="161">
        <v>12.6</v>
      </c>
    </row>
    <row r="43" spans="7:21">
      <c r="H43" s="197" t="s">
        <v>139</v>
      </c>
      <c r="I43" s="162" t="s">
        <v>140</v>
      </c>
      <c r="J43" s="160" t="s">
        <v>141</v>
      </c>
      <c r="K43" s="160" t="s">
        <v>142</v>
      </c>
      <c r="L43" s="160" t="s">
        <v>143</v>
      </c>
      <c r="M43" s="160" t="s">
        <v>144</v>
      </c>
    </row>
    <row r="44" spans="7:21">
      <c r="H44" s="192"/>
      <c r="I44" s="162" t="s">
        <v>145</v>
      </c>
      <c r="J44" s="160" t="s">
        <v>146</v>
      </c>
      <c r="K44" s="160" t="s">
        <v>147</v>
      </c>
      <c r="L44" s="160" t="s">
        <v>148</v>
      </c>
      <c r="M44" s="160" t="s">
        <v>149</v>
      </c>
    </row>
    <row r="45" spans="7:21">
      <c r="H45" s="192"/>
      <c r="I45" s="162" t="s">
        <v>150</v>
      </c>
      <c r="J45" s="160" t="s">
        <v>151</v>
      </c>
      <c r="K45" s="160" t="s">
        <v>152</v>
      </c>
      <c r="L45" s="160" t="s">
        <v>153</v>
      </c>
      <c r="M45" s="160" t="s">
        <v>154</v>
      </c>
    </row>
    <row r="46" spans="7:21">
      <c r="H46" s="192" t="s">
        <v>22</v>
      </c>
      <c r="I46" s="162" t="s">
        <v>140</v>
      </c>
      <c r="J46" s="160" t="s">
        <v>155</v>
      </c>
      <c r="K46" s="160" t="s">
        <v>156</v>
      </c>
      <c r="L46" s="160" t="s">
        <v>157</v>
      </c>
      <c r="M46" s="160" t="s">
        <v>158</v>
      </c>
    </row>
    <row r="47" spans="7:21">
      <c r="H47" s="192"/>
      <c r="I47" s="162" t="s">
        <v>145</v>
      </c>
      <c r="J47" s="160" t="s">
        <v>159</v>
      </c>
      <c r="K47" s="160" t="s">
        <v>160</v>
      </c>
      <c r="L47" s="160" t="s">
        <v>161</v>
      </c>
      <c r="M47" s="160" t="s">
        <v>162</v>
      </c>
    </row>
    <row r="48" spans="7:21">
      <c r="H48" s="192"/>
      <c r="I48" s="162" t="s">
        <v>150</v>
      </c>
      <c r="J48" s="160" t="s">
        <v>163</v>
      </c>
      <c r="K48" s="160" t="s">
        <v>164</v>
      </c>
      <c r="L48" s="160" t="s">
        <v>165</v>
      </c>
      <c r="M48" s="160" t="s">
        <v>166</v>
      </c>
    </row>
    <row r="49" spans="8:13">
      <c r="H49" s="192" t="s">
        <v>24</v>
      </c>
      <c r="I49" s="162" t="s">
        <v>140</v>
      </c>
      <c r="J49" s="160" t="s">
        <v>167</v>
      </c>
      <c r="K49" s="165" t="s">
        <v>168</v>
      </c>
      <c r="L49" s="165" t="s">
        <v>169</v>
      </c>
      <c r="M49" s="165" t="s">
        <v>170</v>
      </c>
    </row>
    <row r="50" spans="8:13">
      <c r="H50" s="192"/>
      <c r="I50" s="162" t="s">
        <v>145</v>
      </c>
      <c r="J50" s="160" t="s">
        <v>171</v>
      </c>
      <c r="K50" s="165" t="s">
        <v>172</v>
      </c>
      <c r="L50" s="165" t="s">
        <v>173</v>
      </c>
      <c r="M50" s="165" t="s">
        <v>162</v>
      </c>
    </row>
    <row r="51" spans="8:13" ht="15" thickBot="1">
      <c r="H51" s="193"/>
      <c r="I51" s="163" t="s">
        <v>150</v>
      </c>
      <c r="J51" s="164" t="s">
        <v>174</v>
      </c>
      <c r="K51" s="167" t="s">
        <v>175</v>
      </c>
      <c r="L51" s="167" t="s">
        <v>176</v>
      </c>
      <c r="M51" s="167" t="s">
        <v>177</v>
      </c>
    </row>
    <row r="52" spans="8:13">
      <c r="H52" s="168"/>
    </row>
  </sheetData>
  <mergeCells count="7">
    <mergeCell ref="H46:H48"/>
    <mergeCell ref="H49:H51"/>
    <mergeCell ref="G39:O39"/>
    <mergeCell ref="G40:O40"/>
    <mergeCell ref="I41:I42"/>
    <mergeCell ref="J41:M41"/>
    <mergeCell ref="H43:H4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Y95"/>
  <sheetViews>
    <sheetView workbookViewId="0">
      <selection activeCell="D29" sqref="D29:E29"/>
    </sheetView>
  </sheetViews>
  <sheetFormatPr defaultRowHeight="14.4"/>
  <cols>
    <col min="3" max="3" width="17.6640625" customWidth="1"/>
    <col min="4" max="4" width="20.33203125" bestFit="1" customWidth="1"/>
    <col min="5" max="5" width="12.44140625" bestFit="1" customWidth="1"/>
    <col min="6" max="7" width="16.6640625" customWidth="1"/>
    <col min="8" max="8" width="17.6640625" customWidth="1"/>
    <col min="9" max="9" width="20.6640625" customWidth="1"/>
    <col min="10" max="10" width="13.6640625" customWidth="1"/>
    <col min="15" max="15" width="17.6640625" customWidth="1"/>
    <col min="16" max="16" width="20.33203125" bestFit="1" customWidth="1"/>
    <col min="17" max="17" width="12.44140625" bestFit="1" customWidth="1"/>
    <col min="18" max="18" width="16.6640625" customWidth="1"/>
    <col min="20" max="20" width="17.6640625" customWidth="1"/>
    <col min="21" max="21" width="20.6640625" customWidth="1"/>
    <col min="22" max="22" width="13.6640625" customWidth="1"/>
    <col min="24" max="24" width="7" bestFit="1" customWidth="1"/>
    <col min="25" max="25" width="8.109375" customWidth="1"/>
  </cols>
  <sheetData>
    <row r="3" spans="2:7" ht="23.4">
      <c r="B3" s="37" t="s">
        <v>178</v>
      </c>
    </row>
    <row r="5" spans="2:7" ht="18">
      <c r="B5" s="98" t="s">
        <v>179</v>
      </c>
    </row>
    <row r="7" spans="2:7">
      <c r="B7" t="s">
        <v>2</v>
      </c>
    </row>
    <row r="10" spans="2:7">
      <c r="F10" s="38" t="s">
        <v>180</v>
      </c>
    </row>
    <row r="11" spans="2:7">
      <c r="D11" s="38" t="s">
        <v>181</v>
      </c>
      <c r="F11" t="s">
        <v>182</v>
      </c>
      <c r="G11" s="50" t="s">
        <v>183</v>
      </c>
    </row>
    <row r="12" spans="2:7">
      <c r="C12" s="39" t="s">
        <v>184</v>
      </c>
      <c r="D12" s="40">
        <v>41.061248000000006</v>
      </c>
      <c r="F12" s="41">
        <f>D12*0.5</f>
        <v>20.530624000000003</v>
      </c>
      <c r="G12" s="42">
        <f>F12*5</f>
        <v>102.65312000000002</v>
      </c>
    </row>
    <row r="13" spans="2:7">
      <c r="C13" s="39" t="s">
        <v>185</v>
      </c>
      <c r="D13" s="40">
        <v>39.952672</v>
      </c>
      <c r="F13" s="41">
        <f t="shared" ref="F13:F18" si="0">D13*0.5</f>
        <v>19.976336</v>
      </c>
      <c r="G13" s="42">
        <f t="shared" ref="G13:G18" si="1">F13*5</f>
        <v>99.881680000000003</v>
      </c>
    </row>
    <row r="14" spans="2:7">
      <c r="C14" s="39" t="s">
        <v>186</v>
      </c>
      <c r="D14" s="40">
        <v>40.150832000000001</v>
      </c>
      <c r="F14" s="41">
        <f t="shared" si="0"/>
        <v>20.075416000000001</v>
      </c>
      <c r="G14" s="42">
        <f t="shared" si="1"/>
        <v>100.37708000000001</v>
      </c>
    </row>
    <row r="15" spans="2:7">
      <c r="C15" s="39" t="s">
        <v>139</v>
      </c>
      <c r="D15" s="40">
        <v>46.758127999999999</v>
      </c>
      <c r="F15" s="41">
        <f t="shared" si="0"/>
        <v>23.379064</v>
      </c>
      <c r="G15" s="42">
        <f t="shared" si="1"/>
        <v>116.89532</v>
      </c>
    </row>
    <row r="16" spans="2:7">
      <c r="C16" s="39" t="s">
        <v>187</v>
      </c>
      <c r="D16" s="40">
        <v>33.147503999999998</v>
      </c>
      <c r="F16" s="41">
        <f t="shared" si="0"/>
        <v>16.573751999999999</v>
      </c>
      <c r="G16" s="42">
        <f t="shared" si="1"/>
        <v>82.868759999999995</v>
      </c>
    </row>
    <row r="17" spans="2:25">
      <c r="C17" s="39" t="s">
        <v>22</v>
      </c>
      <c r="D17" s="40">
        <v>32.744816</v>
      </c>
      <c r="F17" s="41">
        <f t="shared" si="0"/>
        <v>16.372408</v>
      </c>
      <c r="G17" s="42">
        <f t="shared" si="1"/>
        <v>81.862040000000007</v>
      </c>
    </row>
    <row r="18" spans="2:25">
      <c r="C18" s="39" t="s">
        <v>188</v>
      </c>
      <c r="D18" s="40">
        <v>32.299999999999997</v>
      </c>
      <c r="F18" s="41">
        <f t="shared" si="0"/>
        <v>16.149999999999999</v>
      </c>
      <c r="G18" s="42">
        <f t="shared" si="1"/>
        <v>80.75</v>
      </c>
    </row>
    <row r="21" spans="2:25" ht="15" thickBot="1"/>
    <row r="22" spans="2:25">
      <c r="B22" s="90"/>
      <c r="C22" s="51"/>
      <c r="D22" s="51"/>
      <c r="E22" s="51"/>
      <c r="F22" s="51"/>
      <c r="G22" s="51"/>
      <c r="H22" s="51"/>
      <c r="I22" s="51"/>
      <c r="J22" s="51"/>
      <c r="K22" s="52"/>
      <c r="N22" s="90"/>
      <c r="O22" s="51"/>
      <c r="P22" s="51"/>
      <c r="Q22" s="51"/>
      <c r="R22" s="51"/>
      <c r="S22" s="51"/>
      <c r="T22" s="51"/>
      <c r="U22" s="51"/>
      <c r="V22" s="51"/>
      <c r="W22" s="52"/>
    </row>
    <row r="23" spans="2:25" ht="23.4">
      <c r="B23" s="53"/>
      <c r="C23" s="91" t="s">
        <v>189</v>
      </c>
      <c r="D23" s="16"/>
      <c r="E23" s="16"/>
      <c r="F23" s="16"/>
      <c r="G23" s="16"/>
      <c r="H23" s="16"/>
      <c r="I23" s="16"/>
      <c r="J23" s="16"/>
      <c r="K23" s="54"/>
      <c r="N23" s="53"/>
      <c r="O23" s="91" t="s">
        <v>3</v>
      </c>
      <c r="P23" s="16"/>
      <c r="Q23" s="16"/>
      <c r="R23" s="16"/>
      <c r="S23" s="16"/>
      <c r="T23" s="16"/>
      <c r="U23" s="16"/>
      <c r="V23" s="16"/>
      <c r="W23" s="54"/>
    </row>
    <row r="24" spans="2:25">
      <c r="B24" s="53"/>
      <c r="C24" s="16"/>
      <c r="D24" s="16"/>
      <c r="E24" s="16"/>
      <c r="F24" s="16"/>
      <c r="G24" s="16"/>
      <c r="H24" s="16"/>
      <c r="I24" s="16"/>
      <c r="J24" s="16"/>
      <c r="K24" s="54"/>
      <c r="N24" s="53"/>
      <c r="O24" s="16"/>
      <c r="P24" s="16"/>
      <c r="Q24" s="16"/>
      <c r="R24" s="16"/>
      <c r="S24" s="16"/>
      <c r="T24" s="16"/>
      <c r="U24" s="16"/>
      <c r="V24" s="16"/>
      <c r="W24" s="54"/>
    </row>
    <row r="25" spans="2:25" ht="15" thickBot="1">
      <c r="B25" s="53"/>
      <c r="C25" s="16"/>
      <c r="D25" s="16"/>
      <c r="E25" s="16"/>
      <c r="F25" s="16"/>
      <c r="G25" s="16"/>
      <c r="H25" s="16"/>
      <c r="I25" s="16"/>
      <c r="J25" s="16"/>
      <c r="K25" s="54"/>
      <c r="N25" s="53"/>
      <c r="O25" s="16"/>
      <c r="P25" s="16"/>
      <c r="Q25" s="16"/>
      <c r="R25" s="16"/>
      <c r="S25" s="16"/>
      <c r="T25" s="16"/>
      <c r="U25" s="16"/>
      <c r="V25" s="16"/>
      <c r="W25" s="54"/>
    </row>
    <row r="26" spans="2:25" ht="18">
      <c r="B26" s="53"/>
      <c r="C26" s="70" t="s">
        <v>5</v>
      </c>
      <c r="D26" s="58"/>
      <c r="E26" s="59"/>
      <c r="F26" s="60"/>
      <c r="G26" s="16"/>
      <c r="H26" s="72" t="s">
        <v>6</v>
      </c>
      <c r="I26" s="73"/>
      <c r="J26" s="74"/>
      <c r="K26" s="54"/>
      <c r="N26" s="53"/>
      <c r="O26" s="95" t="s">
        <v>190</v>
      </c>
      <c r="P26" s="59"/>
      <c r="Q26" s="59"/>
      <c r="R26" s="60"/>
      <c r="S26" s="16"/>
      <c r="T26" s="72" t="s">
        <v>6</v>
      </c>
      <c r="U26" s="73"/>
      <c r="V26" s="74"/>
      <c r="W26" s="54"/>
    </row>
    <row r="27" spans="2:25">
      <c r="B27" s="53"/>
      <c r="C27" s="61"/>
      <c r="D27" s="62"/>
      <c r="E27" s="62"/>
      <c r="F27" s="63"/>
      <c r="G27" s="16"/>
      <c r="H27" s="75"/>
      <c r="I27" s="76"/>
      <c r="J27" s="77"/>
      <c r="K27" s="54"/>
      <c r="N27" s="53"/>
      <c r="O27" s="61"/>
      <c r="P27" s="62"/>
      <c r="Q27" s="62"/>
      <c r="R27" s="63"/>
      <c r="S27" s="16"/>
      <c r="T27" s="80"/>
      <c r="U27" s="78"/>
      <c r="V27" s="77"/>
      <c r="W27" s="54"/>
    </row>
    <row r="28" spans="2:25">
      <c r="B28" s="53"/>
      <c r="C28" s="61"/>
      <c r="D28" s="62"/>
      <c r="E28" s="62"/>
      <c r="F28" s="63"/>
      <c r="G28" s="16"/>
      <c r="H28" s="75"/>
      <c r="I28" s="78"/>
      <c r="J28" s="79"/>
      <c r="K28" s="54"/>
      <c r="N28" s="53"/>
      <c r="O28" s="61"/>
      <c r="P28" s="96"/>
      <c r="Q28" s="62"/>
      <c r="R28" s="63"/>
      <c r="S28" s="16"/>
      <c r="T28" s="75"/>
      <c r="U28" s="76"/>
      <c r="V28" s="77"/>
      <c r="W28" s="54"/>
    </row>
    <row r="29" spans="2:25">
      <c r="B29" s="53"/>
      <c r="C29" s="64" t="s">
        <v>11</v>
      </c>
      <c r="D29" s="65" t="s">
        <v>10</v>
      </c>
      <c r="E29" s="65" t="s">
        <v>10</v>
      </c>
      <c r="F29" s="63"/>
      <c r="G29" s="16"/>
      <c r="H29" s="80" t="s">
        <v>11</v>
      </c>
      <c r="I29" s="78"/>
      <c r="J29" s="77"/>
      <c r="K29" s="54"/>
      <c r="N29" s="53"/>
      <c r="O29" s="64" t="s">
        <v>11</v>
      </c>
      <c r="P29" s="65" t="s">
        <v>10</v>
      </c>
      <c r="Q29" s="65" t="s">
        <v>10</v>
      </c>
      <c r="R29" s="63"/>
      <c r="S29" s="16"/>
      <c r="T29" s="80" t="s">
        <v>11</v>
      </c>
      <c r="U29" s="78"/>
      <c r="V29" s="77"/>
      <c r="W29" s="54"/>
    </row>
    <row r="30" spans="2:25">
      <c r="B30" s="53"/>
      <c r="C30" s="61" t="s">
        <v>191</v>
      </c>
      <c r="D30" s="65" t="s">
        <v>14</v>
      </c>
      <c r="E30" s="65" t="s">
        <v>15</v>
      </c>
      <c r="F30" s="66" t="s">
        <v>192</v>
      </c>
      <c r="G30" s="16"/>
      <c r="H30" s="75" t="s">
        <v>139</v>
      </c>
      <c r="I30" s="82" t="s">
        <v>14</v>
      </c>
      <c r="J30" s="83" t="s">
        <v>15</v>
      </c>
      <c r="K30" s="54"/>
      <c r="N30" s="53"/>
      <c r="O30" s="61" t="s">
        <v>139</v>
      </c>
      <c r="P30" s="65" t="s">
        <v>14</v>
      </c>
      <c r="Q30" s="65" t="s">
        <v>15</v>
      </c>
      <c r="R30" s="66" t="s">
        <v>192</v>
      </c>
      <c r="S30" s="16"/>
      <c r="T30" s="75" t="s">
        <v>139</v>
      </c>
      <c r="U30" s="78" t="s">
        <v>14</v>
      </c>
      <c r="V30" s="77" t="s">
        <v>15</v>
      </c>
      <c r="W30" s="54"/>
      <c r="X30" s="94"/>
      <c r="Y30" s="94"/>
    </row>
    <row r="31" spans="2:25">
      <c r="B31" s="53"/>
      <c r="C31" s="61">
        <v>1</v>
      </c>
      <c r="D31" s="65">
        <v>7</v>
      </c>
      <c r="E31" s="65">
        <v>16</v>
      </c>
      <c r="F31" s="66">
        <f>SUM(D31:E31)</f>
        <v>23</v>
      </c>
      <c r="G31" s="16"/>
      <c r="H31" s="75">
        <v>1</v>
      </c>
      <c r="I31" s="84">
        <f>100/F31*D31</f>
        <v>30.434782608695649</v>
      </c>
      <c r="J31" s="85">
        <f>100/F31*E31</f>
        <v>69.565217391304344</v>
      </c>
      <c r="K31" s="54"/>
      <c r="N31" s="53"/>
      <c r="O31" s="61">
        <v>1</v>
      </c>
      <c r="P31" s="97">
        <v>16</v>
      </c>
      <c r="Q31" s="97">
        <v>7</v>
      </c>
      <c r="R31" s="66">
        <f>SUM(P31:Q31)</f>
        <v>23</v>
      </c>
      <c r="S31" s="16"/>
      <c r="T31" s="75">
        <v>1</v>
      </c>
      <c r="U31" s="84">
        <f>100/R31*P31</f>
        <v>69.565217391304344</v>
      </c>
      <c r="V31" s="85">
        <f>100/R31*Q31</f>
        <v>30.434782608695649</v>
      </c>
      <c r="W31" s="54"/>
      <c r="X31" s="93"/>
      <c r="Y31" s="92"/>
    </row>
    <row r="32" spans="2:25">
      <c r="B32" s="53"/>
      <c r="C32" s="61">
        <v>2</v>
      </c>
      <c r="D32" s="65">
        <v>4</v>
      </c>
      <c r="E32" s="65">
        <v>19</v>
      </c>
      <c r="F32" s="66">
        <f t="shared" ref="F32:F35" si="2">SUM(D32:E32)</f>
        <v>23</v>
      </c>
      <c r="G32" s="16"/>
      <c r="H32" s="75">
        <v>2</v>
      </c>
      <c r="I32" s="84">
        <f>100/F32*D32</f>
        <v>17.391304347826086</v>
      </c>
      <c r="J32" s="85">
        <f>100/F32*E32</f>
        <v>82.608695652173907</v>
      </c>
      <c r="K32" s="54"/>
      <c r="N32" s="53"/>
      <c r="O32" s="61">
        <v>2</v>
      </c>
      <c r="P32" s="97">
        <v>1</v>
      </c>
      <c r="Q32" s="97">
        <v>22</v>
      </c>
      <c r="R32" s="66">
        <f>SUM(P32:Q32)</f>
        <v>23</v>
      </c>
      <c r="S32" s="16"/>
      <c r="T32" s="75">
        <v>2</v>
      </c>
      <c r="U32" s="84">
        <f>100/R32*P32</f>
        <v>4.3478260869565215</v>
      </c>
      <c r="V32" s="85">
        <f>100/R32*Q32</f>
        <v>95.65217391304347</v>
      </c>
      <c r="W32" s="54"/>
      <c r="X32" s="92"/>
      <c r="Y32" s="94"/>
    </row>
    <row r="33" spans="2:25">
      <c r="B33" s="53"/>
      <c r="C33" s="61">
        <v>3</v>
      </c>
      <c r="D33" s="65">
        <v>1</v>
      </c>
      <c r="E33" s="65">
        <v>24</v>
      </c>
      <c r="F33" s="66">
        <f t="shared" si="2"/>
        <v>25</v>
      </c>
      <c r="G33" s="16"/>
      <c r="H33" s="75">
        <v>3</v>
      </c>
      <c r="I33" s="84">
        <f t="shared" ref="I33:I35" si="3">100/F33*D33</f>
        <v>4</v>
      </c>
      <c r="J33" s="85">
        <f t="shared" ref="J33:J35" si="4">100/F33*E33</f>
        <v>96</v>
      </c>
      <c r="K33" s="54"/>
      <c r="N33" s="53"/>
      <c r="O33" s="61">
        <v>3</v>
      </c>
      <c r="P33" s="97">
        <v>2</v>
      </c>
      <c r="Q33" s="97">
        <v>23</v>
      </c>
      <c r="R33" s="66">
        <f>SUM(P33:Q33)</f>
        <v>25</v>
      </c>
      <c r="S33" s="16"/>
      <c r="T33" s="75">
        <v>3</v>
      </c>
      <c r="U33" s="84" t="s">
        <v>193</v>
      </c>
      <c r="V33" s="85" t="s">
        <v>193</v>
      </c>
      <c r="W33" s="54"/>
      <c r="X33" s="92"/>
      <c r="Y33" s="94"/>
    </row>
    <row r="34" spans="2:25">
      <c r="B34" s="53"/>
      <c r="C34" s="61">
        <v>4</v>
      </c>
      <c r="D34" s="65">
        <v>0</v>
      </c>
      <c r="E34" s="65">
        <v>23</v>
      </c>
      <c r="F34" s="66">
        <f t="shared" si="2"/>
        <v>23</v>
      </c>
      <c r="G34" s="16"/>
      <c r="H34" s="75">
        <v>4</v>
      </c>
      <c r="I34" s="84">
        <f>100/F34*D34</f>
        <v>0</v>
      </c>
      <c r="J34" s="85">
        <f t="shared" si="4"/>
        <v>100</v>
      </c>
      <c r="K34" s="54"/>
      <c r="N34" s="53"/>
      <c r="O34" s="61">
        <v>4</v>
      </c>
      <c r="P34" s="97">
        <v>6</v>
      </c>
      <c r="Q34" s="97">
        <v>17</v>
      </c>
      <c r="R34" s="66">
        <f>SUM(P34:Q34)</f>
        <v>23</v>
      </c>
      <c r="S34" s="16"/>
      <c r="T34" s="75">
        <v>4</v>
      </c>
      <c r="U34" s="84">
        <f>100/R34*P34</f>
        <v>26.086956521739129</v>
      </c>
      <c r="V34" s="85">
        <f>100/R34*Q34</f>
        <v>73.91304347826086</v>
      </c>
      <c r="W34" s="54"/>
      <c r="X34" s="92"/>
      <c r="Y34" s="94"/>
    </row>
    <row r="35" spans="2:25">
      <c r="B35" s="53"/>
      <c r="C35" s="61">
        <v>5</v>
      </c>
      <c r="D35" s="65">
        <v>6</v>
      </c>
      <c r="E35" s="65">
        <v>17</v>
      </c>
      <c r="F35" s="66">
        <f t="shared" si="2"/>
        <v>23</v>
      </c>
      <c r="G35" s="16"/>
      <c r="H35" s="75">
        <v>5</v>
      </c>
      <c r="I35" s="84">
        <f t="shared" si="3"/>
        <v>26.086956521739129</v>
      </c>
      <c r="J35" s="85">
        <f t="shared" si="4"/>
        <v>73.91304347826086</v>
      </c>
      <c r="K35" s="54"/>
      <c r="N35" s="53"/>
      <c r="O35" s="61">
        <v>5</v>
      </c>
      <c r="P35" s="97">
        <v>16</v>
      </c>
      <c r="Q35" s="97">
        <v>7</v>
      </c>
      <c r="R35" s="66">
        <f>SUM(P35:Q35)</f>
        <v>23</v>
      </c>
      <c r="S35" s="16"/>
      <c r="T35" s="75">
        <v>5</v>
      </c>
      <c r="U35" s="84">
        <f>100/R35*P35</f>
        <v>69.565217391304344</v>
      </c>
      <c r="V35" s="85">
        <f>100/R35*Q35</f>
        <v>30.434782608695649</v>
      </c>
      <c r="W35" s="71"/>
      <c r="X35" s="92"/>
      <c r="Y35" s="94"/>
    </row>
    <row r="36" spans="2:25">
      <c r="B36" s="53"/>
      <c r="C36" s="61"/>
      <c r="D36" s="65"/>
      <c r="E36" s="65"/>
      <c r="F36" s="66"/>
      <c r="G36" s="16"/>
      <c r="H36" s="80" t="s">
        <v>18</v>
      </c>
      <c r="I36" s="86">
        <f>AVERAGE(I31:I35)</f>
        <v>15.582608695652173</v>
      </c>
      <c r="J36" s="87">
        <f>AVERAGE(J31:J35)</f>
        <v>84.417391304347831</v>
      </c>
      <c r="K36" s="54"/>
      <c r="N36" s="53"/>
      <c r="O36" s="61"/>
      <c r="P36" s="65"/>
      <c r="Q36" s="65"/>
      <c r="R36" s="66"/>
      <c r="S36" s="16"/>
      <c r="T36" s="80" t="s">
        <v>18</v>
      </c>
      <c r="U36" s="86">
        <f>AVERAGE(U31:U35)</f>
        <v>42.391304347826079</v>
      </c>
      <c r="V36" s="87">
        <f>AVERAGE(V31:V35)</f>
        <v>57.608695652173914</v>
      </c>
      <c r="W36" s="71"/>
      <c r="X36" s="92"/>
      <c r="Y36" s="94"/>
    </row>
    <row r="37" spans="2:25">
      <c r="B37" s="53"/>
      <c r="C37" s="61"/>
      <c r="D37" s="65"/>
      <c r="E37" s="65"/>
      <c r="F37" s="66"/>
      <c r="G37" s="16"/>
      <c r="H37" s="80" t="s">
        <v>20</v>
      </c>
      <c r="I37" s="86">
        <f>STDEV(I31:I35)</f>
        <v>13.333925632717023</v>
      </c>
      <c r="J37" s="87">
        <f>STDEV(J31:J35)</f>
        <v>13.333925632717024</v>
      </c>
      <c r="K37" s="54"/>
      <c r="N37" s="53"/>
      <c r="O37" s="61"/>
      <c r="P37" s="65"/>
      <c r="Q37" s="65"/>
      <c r="R37" s="66"/>
      <c r="S37" s="16"/>
      <c r="T37" s="80" t="s">
        <v>20</v>
      </c>
      <c r="U37" s="86">
        <f>STDEV(U31:U35)</f>
        <v>32.608695652173921</v>
      </c>
      <c r="V37" s="87">
        <f>STDEV(V31:V35)</f>
        <v>32.608695652173893</v>
      </c>
      <c r="W37" s="54"/>
      <c r="X37" s="92"/>
      <c r="Y37" s="94"/>
    </row>
    <row r="38" spans="2:25">
      <c r="B38" s="53"/>
      <c r="C38" s="61"/>
      <c r="D38" s="65" t="s">
        <v>10</v>
      </c>
      <c r="E38" s="65" t="s">
        <v>10</v>
      </c>
      <c r="F38" s="66"/>
      <c r="G38" s="16"/>
      <c r="H38" s="75"/>
      <c r="I38" s="82"/>
      <c r="J38" s="83"/>
      <c r="K38" s="54"/>
      <c r="N38" s="53"/>
      <c r="O38" s="61"/>
      <c r="P38" s="65" t="s">
        <v>10</v>
      </c>
      <c r="Q38" s="65" t="s">
        <v>10</v>
      </c>
      <c r="R38" s="66"/>
      <c r="S38" s="16"/>
      <c r="T38" s="75"/>
      <c r="U38" s="82"/>
      <c r="V38" s="83"/>
      <c r="W38" s="54"/>
      <c r="X38" s="92"/>
      <c r="Y38" s="94"/>
    </row>
    <row r="39" spans="2:25">
      <c r="B39" s="53"/>
      <c r="C39" s="61" t="s">
        <v>185</v>
      </c>
      <c r="D39" s="65" t="s">
        <v>14</v>
      </c>
      <c r="E39" s="65" t="s">
        <v>15</v>
      </c>
      <c r="F39" s="66" t="s">
        <v>192</v>
      </c>
      <c r="G39" s="16"/>
      <c r="H39" s="75" t="s">
        <v>185</v>
      </c>
      <c r="I39" s="82" t="s">
        <v>14</v>
      </c>
      <c r="J39" s="83" t="s">
        <v>15</v>
      </c>
      <c r="K39" s="54"/>
      <c r="N39" s="53"/>
      <c r="O39" s="61" t="s">
        <v>185</v>
      </c>
      <c r="P39" s="65" t="s">
        <v>14</v>
      </c>
      <c r="Q39" s="65" t="s">
        <v>15</v>
      </c>
      <c r="R39" s="66" t="s">
        <v>192</v>
      </c>
      <c r="S39" s="16"/>
      <c r="T39" s="75" t="s">
        <v>185</v>
      </c>
      <c r="U39" s="82" t="s">
        <v>14</v>
      </c>
      <c r="V39" s="83" t="s">
        <v>15</v>
      </c>
      <c r="W39" s="54"/>
      <c r="X39" s="93"/>
      <c r="Y39" s="93"/>
    </row>
    <row r="40" spans="2:25">
      <c r="B40" s="53"/>
      <c r="C40" s="61">
        <v>1</v>
      </c>
      <c r="D40" s="65">
        <v>0</v>
      </c>
      <c r="E40" s="65">
        <v>19</v>
      </c>
      <c r="F40" s="66">
        <f>SUM(D40:E40)</f>
        <v>19</v>
      </c>
      <c r="G40" s="16"/>
      <c r="H40" s="75">
        <v>1</v>
      </c>
      <c r="I40" s="84">
        <f>100/F40*D40</f>
        <v>0</v>
      </c>
      <c r="J40" s="85">
        <f>100/F40*E40</f>
        <v>100</v>
      </c>
      <c r="K40" s="54"/>
      <c r="N40" s="53"/>
      <c r="O40" s="61">
        <v>1</v>
      </c>
      <c r="P40" s="65">
        <v>2</v>
      </c>
      <c r="Q40" s="65">
        <v>17</v>
      </c>
      <c r="R40" s="66">
        <f>SUM(P40:Q40)</f>
        <v>19</v>
      </c>
      <c r="S40" s="16"/>
      <c r="T40" s="75">
        <v>1</v>
      </c>
      <c r="U40" s="84">
        <f>100/R40*P40</f>
        <v>10.526315789473685</v>
      </c>
      <c r="V40" s="85">
        <f>100/R40*Q40</f>
        <v>89.473684210526329</v>
      </c>
      <c r="W40" s="54"/>
      <c r="X40" s="93"/>
      <c r="Y40" s="93"/>
    </row>
    <row r="41" spans="2:25">
      <c r="B41" s="53"/>
      <c r="C41" s="61">
        <v>2</v>
      </c>
      <c r="D41" s="65">
        <v>0</v>
      </c>
      <c r="E41" s="65">
        <v>20</v>
      </c>
      <c r="F41" s="66">
        <f t="shared" ref="F41:F44" si="5">SUM(D41:E41)</f>
        <v>20</v>
      </c>
      <c r="G41" s="16"/>
      <c r="H41" s="75">
        <v>2</v>
      </c>
      <c r="I41" s="84">
        <f>100/F41*D41</f>
        <v>0</v>
      </c>
      <c r="J41" s="85">
        <f>100/F41*E41</f>
        <v>100</v>
      </c>
      <c r="K41" s="54"/>
      <c r="N41" s="53"/>
      <c r="O41" s="61">
        <v>2</v>
      </c>
      <c r="P41" s="65">
        <v>0</v>
      </c>
      <c r="Q41" s="65">
        <v>20</v>
      </c>
      <c r="R41" s="66">
        <f>SUM(P41:Q41)</f>
        <v>20</v>
      </c>
      <c r="S41" s="16"/>
      <c r="T41" s="75">
        <v>2</v>
      </c>
      <c r="U41" s="84">
        <f t="shared" ref="U41:U44" si="6">100/R41*P41</f>
        <v>0</v>
      </c>
      <c r="V41" s="85">
        <f t="shared" ref="V41:V44" si="7">100/R41*Q41</f>
        <v>100</v>
      </c>
      <c r="W41" s="54"/>
    </row>
    <row r="42" spans="2:25">
      <c r="B42" s="53"/>
      <c r="C42" s="61">
        <v>3</v>
      </c>
      <c r="D42" s="65">
        <v>0</v>
      </c>
      <c r="E42" s="65">
        <v>19</v>
      </c>
      <c r="F42" s="66">
        <f t="shared" si="5"/>
        <v>19</v>
      </c>
      <c r="G42" s="16"/>
      <c r="H42" s="75">
        <v>3</v>
      </c>
      <c r="I42" s="84">
        <f t="shared" ref="I42" si="8">100/F42*D42</f>
        <v>0</v>
      </c>
      <c r="J42" s="85">
        <f t="shared" ref="J42:J44" si="9">100/F42*E42</f>
        <v>100</v>
      </c>
      <c r="K42" s="54"/>
      <c r="N42" s="53"/>
      <c r="O42" s="61">
        <v>3</v>
      </c>
      <c r="P42" s="65">
        <v>10</v>
      </c>
      <c r="Q42" s="65">
        <v>9</v>
      </c>
      <c r="R42" s="66">
        <f>SUM(P42:Q42)</f>
        <v>19</v>
      </c>
      <c r="S42" s="16"/>
      <c r="T42" s="75">
        <v>3</v>
      </c>
      <c r="U42" s="84">
        <f t="shared" si="6"/>
        <v>52.631578947368425</v>
      </c>
      <c r="V42" s="85">
        <f t="shared" si="7"/>
        <v>47.368421052631582</v>
      </c>
      <c r="W42" s="54"/>
    </row>
    <row r="43" spans="2:25">
      <c r="B43" s="53"/>
      <c r="C43" s="61">
        <v>4</v>
      </c>
      <c r="D43" s="65">
        <v>0</v>
      </c>
      <c r="E43" s="65">
        <v>21</v>
      </c>
      <c r="F43" s="66">
        <f t="shared" si="5"/>
        <v>21</v>
      </c>
      <c r="G43" s="16"/>
      <c r="H43" s="75">
        <v>4</v>
      </c>
      <c r="I43" s="84">
        <f>100/F43*D43</f>
        <v>0</v>
      </c>
      <c r="J43" s="85">
        <f t="shared" si="9"/>
        <v>100</v>
      </c>
      <c r="K43" s="54"/>
      <c r="N43" s="53"/>
      <c r="O43" s="61">
        <v>4</v>
      </c>
      <c r="P43" s="65">
        <v>8</v>
      </c>
      <c r="Q43" s="65">
        <v>13</v>
      </c>
      <c r="R43" s="66">
        <f>SUM(P43:Q43)</f>
        <v>21</v>
      </c>
      <c r="S43" s="16"/>
      <c r="T43" s="75">
        <v>4</v>
      </c>
      <c r="U43" s="84">
        <f t="shared" si="6"/>
        <v>38.095238095238095</v>
      </c>
      <c r="V43" s="85">
        <f t="shared" si="7"/>
        <v>61.904761904761905</v>
      </c>
      <c r="W43" s="54"/>
    </row>
    <row r="44" spans="2:25">
      <c r="B44" s="53"/>
      <c r="C44" s="61">
        <v>5</v>
      </c>
      <c r="D44" s="65">
        <v>0</v>
      </c>
      <c r="E44" s="65">
        <v>21</v>
      </c>
      <c r="F44" s="66">
        <f t="shared" si="5"/>
        <v>21</v>
      </c>
      <c r="G44" s="16"/>
      <c r="H44" s="75">
        <v>5</v>
      </c>
      <c r="I44" s="84">
        <f t="shared" ref="I44" si="10">100/F44*D44</f>
        <v>0</v>
      </c>
      <c r="J44" s="85">
        <f t="shared" si="9"/>
        <v>100</v>
      </c>
      <c r="K44" s="54"/>
      <c r="N44" s="53"/>
      <c r="O44" s="61">
        <v>5</v>
      </c>
      <c r="P44" s="65">
        <v>2</v>
      </c>
      <c r="Q44" s="65">
        <v>19</v>
      </c>
      <c r="R44" s="66">
        <f>SUM(P44:Q44)</f>
        <v>21</v>
      </c>
      <c r="S44" s="16"/>
      <c r="T44" s="75">
        <v>5</v>
      </c>
      <c r="U44" s="84">
        <f t="shared" si="6"/>
        <v>9.5238095238095237</v>
      </c>
      <c r="V44" s="85">
        <f t="shared" si="7"/>
        <v>90.476190476190482</v>
      </c>
      <c r="W44" s="54"/>
    </row>
    <row r="45" spans="2:25">
      <c r="B45" s="53"/>
      <c r="C45" s="61"/>
      <c r="D45" s="65"/>
      <c r="E45" s="65"/>
      <c r="F45" s="66"/>
      <c r="G45" s="16"/>
      <c r="H45" s="80" t="s">
        <v>18</v>
      </c>
      <c r="I45" s="86">
        <f>AVERAGE(I40:I44)</f>
        <v>0</v>
      </c>
      <c r="J45" s="87">
        <f>AVERAGE(J40:J44)</f>
        <v>100</v>
      </c>
      <c r="K45" s="54"/>
      <c r="N45" s="53"/>
      <c r="O45" s="61"/>
      <c r="P45" s="65"/>
      <c r="Q45" s="65"/>
      <c r="R45" s="66"/>
      <c r="S45" s="16"/>
      <c r="T45" s="80" t="s">
        <v>18</v>
      </c>
      <c r="U45" s="86">
        <f>AVERAGE(U40:U44)</f>
        <v>22.155388471177947</v>
      </c>
      <c r="V45" s="87">
        <f>AVERAGE(V40:V44)</f>
        <v>77.844611528822071</v>
      </c>
      <c r="W45" s="54"/>
      <c r="X45" s="40"/>
    </row>
    <row r="46" spans="2:25">
      <c r="B46" s="53"/>
      <c r="C46" s="61"/>
      <c r="D46" s="65"/>
      <c r="E46" s="65"/>
      <c r="F46" s="66"/>
      <c r="G46" s="16"/>
      <c r="H46" s="80" t="s">
        <v>20</v>
      </c>
      <c r="I46" s="86">
        <f>STDEV(I40:I44)</f>
        <v>0</v>
      </c>
      <c r="J46" s="87">
        <f>STDEV(J40:J44)</f>
        <v>0</v>
      </c>
      <c r="K46" s="54"/>
      <c r="N46" s="53"/>
      <c r="O46" s="61"/>
      <c r="P46" s="65"/>
      <c r="Q46" s="65"/>
      <c r="R46" s="66"/>
      <c r="S46" s="16"/>
      <c r="T46" s="80" t="s">
        <v>20</v>
      </c>
      <c r="U46" s="86">
        <f>STDEV(U40:U44)</f>
        <v>22.184061555694999</v>
      </c>
      <c r="V46" s="87">
        <f>STDEV(V40:V44)</f>
        <v>22.184061555694957</v>
      </c>
      <c r="W46" s="54"/>
      <c r="X46" s="40"/>
    </row>
    <row r="47" spans="2:25">
      <c r="B47" s="53"/>
      <c r="C47" s="61"/>
      <c r="D47" s="65" t="s">
        <v>10</v>
      </c>
      <c r="E47" s="65" t="s">
        <v>10</v>
      </c>
      <c r="F47" s="66"/>
      <c r="G47" s="16"/>
      <c r="H47" s="75"/>
      <c r="I47" s="82"/>
      <c r="J47" s="83"/>
      <c r="K47" s="54"/>
      <c r="N47" s="53"/>
      <c r="O47" s="61"/>
      <c r="P47" s="65" t="s">
        <v>10</v>
      </c>
      <c r="Q47" s="65" t="s">
        <v>10</v>
      </c>
      <c r="R47" s="66"/>
      <c r="S47" s="16"/>
      <c r="T47" s="75"/>
      <c r="U47" s="82"/>
      <c r="V47" s="83"/>
      <c r="W47" s="54"/>
    </row>
    <row r="48" spans="2:25">
      <c r="B48" s="53"/>
      <c r="C48" s="61" t="s">
        <v>186</v>
      </c>
      <c r="D48" s="65" t="s">
        <v>14</v>
      </c>
      <c r="E48" s="65" t="s">
        <v>15</v>
      </c>
      <c r="F48" s="66" t="s">
        <v>192</v>
      </c>
      <c r="G48" s="16"/>
      <c r="H48" s="75" t="s">
        <v>186</v>
      </c>
      <c r="I48" s="82" t="s">
        <v>14</v>
      </c>
      <c r="J48" s="83" t="s">
        <v>15</v>
      </c>
      <c r="K48" s="54"/>
      <c r="N48" s="53"/>
      <c r="O48" s="61" t="s">
        <v>186</v>
      </c>
      <c r="P48" s="65" t="s">
        <v>14</v>
      </c>
      <c r="Q48" s="65" t="s">
        <v>15</v>
      </c>
      <c r="R48" s="66" t="s">
        <v>192</v>
      </c>
      <c r="S48" s="16"/>
      <c r="T48" s="75" t="s">
        <v>186</v>
      </c>
      <c r="U48" s="82" t="s">
        <v>14</v>
      </c>
      <c r="V48" s="83" t="s">
        <v>15</v>
      </c>
      <c r="W48" s="54"/>
    </row>
    <row r="49" spans="2:24">
      <c r="B49" s="53"/>
      <c r="C49" s="61">
        <v>1</v>
      </c>
      <c r="D49" s="65">
        <v>0</v>
      </c>
      <c r="E49" s="65">
        <v>20</v>
      </c>
      <c r="F49" s="66">
        <f>SUM(D49:E49)</f>
        <v>20</v>
      </c>
      <c r="G49" s="16"/>
      <c r="H49" s="75">
        <v>1</v>
      </c>
      <c r="I49" s="84">
        <f>100/F49*D49</f>
        <v>0</v>
      </c>
      <c r="J49" s="85">
        <f>100/F49*E49</f>
        <v>100</v>
      </c>
      <c r="K49" s="54"/>
      <c r="N49" s="53"/>
      <c r="O49" s="61">
        <v>1</v>
      </c>
      <c r="P49" s="65">
        <v>3</v>
      </c>
      <c r="Q49" s="65">
        <v>17</v>
      </c>
      <c r="R49" s="66">
        <f>SUM(P49:Q49)</f>
        <v>20</v>
      </c>
      <c r="S49" s="16"/>
      <c r="T49" s="75">
        <v>1</v>
      </c>
      <c r="U49" s="84">
        <f>100/R49*P49</f>
        <v>15</v>
      </c>
      <c r="V49" s="85">
        <f>100/R49*Q49</f>
        <v>85</v>
      </c>
      <c r="W49" s="54"/>
    </row>
    <row r="50" spans="2:24">
      <c r="B50" s="53"/>
      <c r="C50" s="61">
        <v>2</v>
      </c>
      <c r="D50" s="65">
        <v>0</v>
      </c>
      <c r="E50" s="65">
        <v>20</v>
      </c>
      <c r="F50" s="66">
        <f t="shared" ref="F50:F53" si="11">SUM(D50:E50)</f>
        <v>20</v>
      </c>
      <c r="G50" s="16"/>
      <c r="H50" s="75">
        <v>2</v>
      </c>
      <c r="I50" s="84">
        <f>100/F50*D50</f>
        <v>0</v>
      </c>
      <c r="J50" s="85">
        <f>100/F50*E50</f>
        <v>100</v>
      </c>
      <c r="K50" s="54"/>
      <c r="N50" s="53"/>
      <c r="O50" s="61">
        <v>2</v>
      </c>
      <c r="P50" s="65">
        <v>0</v>
      </c>
      <c r="Q50" s="65">
        <v>20</v>
      </c>
      <c r="R50" s="66">
        <f>SUM(P50:Q50)</f>
        <v>20</v>
      </c>
      <c r="S50" s="16"/>
      <c r="T50" s="75">
        <v>2</v>
      </c>
      <c r="U50" s="84">
        <f t="shared" ref="U50:U53" si="12">100/R50*P50</f>
        <v>0</v>
      </c>
      <c r="V50" s="85">
        <f t="shared" ref="V50:V53" si="13">100/R50*Q50</f>
        <v>100</v>
      </c>
      <c r="W50" s="54"/>
    </row>
    <row r="51" spans="2:24">
      <c r="B51" s="53"/>
      <c r="C51" s="61">
        <v>3</v>
      </c>
      <c r="D51" s="65">
        <v>0</v>
      </c>
      <c r="E51" s="65">
        <v>20</v>
      </c>
      <c r="F51" s="66">
        <f t="shared" si="11"/>
        <v>20</v>
      </c>
      <c r="G51" s="16"/>
      <c r="H51" s="75">
        <v>3</v>
      </c>
      <c r="I51" s="84">
        <f t="shared" ref="I51" si="14">100/F51*D51</f>
        <v>0</v>
      </c>
      <c r="J51" s="85">
        <f t="shared" ref="J51:J53" si="15">100/F51*E51</f>
        <v>100</v>
      </c>
      <c r="K51" s="54"/>
      <c r="N51" s="53"/>
      <c r="O51" s="61">
        <v>3</v>
      </c>
      <c r="P51" s="65">
        <v>3</v>
      </c>
      <c r="Q51" s="65">
        <v>17</v>
      </c>
      <c r="R51" s="66">
        <f>SUM(P51:Q51)</f>
        <v>20</v>
      </c>
      <c r="S51" s="16"/>
      <c r="T51" s="75">
        <v>3</v>
      </c>
      <c r="U51" s="84">
        <f t="shared" si="12"/>
        <v>15</v>
      </c>
      <c r="V51" s="85">
        <f t="shared" si="13"/>
        <v>85</v>
      </c>
      <c r="W51" s="54"/>
    </row>
    <row r="52" spans="2:24">
      <c r="B52" s="53"/>
      <c r="C52" s="61">
        <v>4</v>
      </c>
      <c r="D52" s="65">
        <v>0</v>
      </c>
      <c r="E52" s="65">
        <v>22</v>
      </c>
      <c r="F52" s="66">
        <f t="shared" si="11"/>
        <v>22</v>
      </c>
      <c r="G52" s="16"/>
      <c r="H52" s="75">
        <v>4</v>
      </c>
      <c r="I52" s="84">
        <f>100/F52*D52</f>
        <v>0</v>
      </c>
      <c r="J52" s="85">
        <f t="shared" si="15"/>
        <v>100.00000000000001</v>
      </c>
      <c r="K52" s="54"/>
      <c r="N52" s="53"/>
      <c r="O52" s="61">
        <v>4</v>
      </c>
      <c r="P52" s="65">
        <v>3</v>
      </c>
      <c r="Q52" s="65">
        <v>19</v>
      </c>
      <c r="R52" s="66">
        <f>SUM(P52:Q52)</f>
        <v>22</v>
      </c>
      <c r="S52" s="16"/>
      <c r="T52" s="75">
        <v>4</v>
      </c>
      <c r="U52" s="84">
        <f t="shared" si="12"/>
        <v>13.636363636363637</v>
      </c>
      <c r="V52" s="85">
        <f t="shared" si="13"/>
        <v>86.363636363636374</v>
      </c>
      <c r="W52" s="54"/>
    </row>
    <row r="53" spans="2:24">
      <c r="B53" s="53"/>
      <c r="C53" s="61">
        <v>5</v>
      </c>
      <c r="D53" s="65">
        <v>0</v>
      </c>
      <c r="E53" s="65">
        <v>20</v>
      </c>
      <c r="F53" s="66">
        <f t="shared" si="11"/>
        <v>20</v>
      </c>
      <c r="G53" s="16"/>
      <c r="H53" s="75">
        <v>5</v>
      </c>
      <c r="I53" s="84">
        <f t="shared" ref="I53" si="16">100/F53*D53</f>
        <v>0</v>
      </c>
      <c r="J53" s="85">
        <f t="shared" si="15"/>
        <v>100</v>
      </c>
      <c r="K53" s="54"/>
      <c r="N53" s="53"/>
      <c r="O53" s="61">
        <v>5</v>
      </c>
      <c r="P53" s="65">
        <v>0</v>
      </c>
      <c r="Q53" s="65">
        <v>20</v>
      </c>
      <c r="R53" s="66">
        <f>SUM(P53:Q53)</f>
        <v>20</v>
      </c>
      <c r="S53" s="16"/>
      <c r="T53" s="75">
        <v>5</v>
      </c>
      <c r="U53" s="84">
        <f t="shared" si="12"/>
        <v>0</v>
      </c>
      <c r="V53" s="85">
        <f t="shared" si="13"/>
        <v>100</v>
      </c>
      <c r="W53" s="54"/>
    </row>
    <row r="54" spans="2:24">
      <c r="B54" s="53"/>
      <c r="C54" s="61"/>
      <c r="D54" s="65"/>
      <c r="E54" s="65"/>
      <c r="F54" s="66"/>
      <c r="G54" s="16"/>
      <c r="H54" s="80" t="s">
        <v>18</v>
      </c>
      <c r="I54" s="86">
        <f>AVERAGE(I49:I53)</f>
        <v>0</v>
      </c>
      <c r="J54" s="87">
        <f>AVERAGE(J49:J53)</f>
        <v>100</v>
      </c>
      <c r="K54" s="54"/>
      <c r="N54" s="53"/>
      <c r="O54" s="61"/>
      <c r="P54" s="65"/>
      <c r="Q54" s="65"/>
      <c r="R54" s="66"/>
      <c r="S54" s="16"/>
      <c r="T54" s="80" t="s">
        <v>18</v>
      </c>
      <c r="U54" s="86">
        <f>AVERAGE(U49:U53)</f>
        <v>8.7272727272727284</v>
      </c>
      <c r="V54" s="87">
        <f>AVERAGE(V49:V53)</f>
        <v>91.27272727272728</v>
      </c>
      <c r="W54" s="54"/>
      <c r="X54" s="40"/>
    </row>
    <row r="55" spans="2:24">
      <c r="B55" s="53"/>
      <c r="C55" s="61"/>
      <c r="D55" s="65"/>
      <c r="E55" s="65"/>
      <c r="F55" s="66"/>
      <c r="G55" s="16"/>
      <c r="H55" s="80" t="s">
        <v>20</v>
      </c>
      <c r="I55" s="86">
        <f>STDEV(I49:I53)</f>
        <v>0</v>
      </c>
      <c r="J55" s="87">
        <f>STDEV(J49:J53)</f>
        <v>7.1054273576010019E-15</v>
      </c>
      <c r="K55" s="54"/>
      <c r="N55" s="53"/>
      <c r="O55" s="61"/>
      <c r="P55" s="65"/>
      <c r="Q55" s="65"/>
      <c r="R55" s="66"/>
      <c r="S55" s="16"/>
      <c r="T55" s="80" t="s">
        <v>20</v>
      </c>
      <c r="U55" s="86">
        <f>STDEV(U49:U53)</f>
        <v>7.9863002532798104</v>
      </c>
      <c r="V55" s="87">
        <f>STDEV(V49:V53)</f>
        <v>7.9863002532798095</v>
      </c>
      <c r="W55" s="54"/>
      <c r="X55" s="40"/>
    </row>
    <row r="56" spans="2:24">
      <c r="B56" s="53"/>
      <c r="C56" s="61"/>
      <c r="D56" s="65" t="s">
        <v>10</v>
      </c>
      <c r="E56" s="65" t="s">
        <v>10</v>
      </c>
      <c r="F56" s="66"/>
      <c r="G56" s="16"/>
      <c r="H56" s="75"/>
      <c r="I56" s="82"/>
      <c r="J56" s="83"/>
      <c r="K56" s="54"/>
      <c r="N56" s="53"/>
      <c r="O56" s="61"/>
      <c r="P56" s="65" t="s">
        <v>10</v>
      </c>
      <c r="Q56" s="65" t="s">
        <v>10</v>
      </c>
      <c r="R56" s="66"/>
      <c r="S56" s="16"/>
      <c r="T56" s="75"/>
      <c r="U56" s="82"/>
      <c r="V56" s="83"/>
      <c r="W56" s="54"/>
    </row>
    <row r="57" spans="2:24">
      <c r="B57" s="53"/>
      <c r="C57" s="61" t="s">
        <v>184</v>
      </c>
      <c r="D57" s="65" t="s">
        <v>14</v>
      </c>
      <c r="E57" s="65" t="s">
        <v>15</v>
      </c>
      <c r="F57" s="66" t="s">
        <v>192</v>
      </c>
      <c r="G57" s="16"/>
      <c r="H57" s="75" t="s">
        <v>184</v>
      </c>
      <c r="I57" s="82" t="s">
        <v>14</v>
      </c>
      <c r="J57" s="83" t="s">
        <v>15</v>
      </c>
      <c r="K57" s="54"/>
      <c r="N57" s="53"/>
      <c r="O57" s="61" t="s">
        <v>184</v>
      </c>
      <c r="P57" s="65" t="s">
        <v>14</v>
      </c>
      <c r="Q57" s="65" t="s">
        <v>15</v>
      </c>
      <c r="R57" s="66" t="s">
        <v>192</v>
      </c>
      <c r="S57" s="16"/>
      <c r="T57" s="75" t="s">
        <v>184</v>
      </c>
      <c r="U57" s="82" t="s">
        <v>14</v>
      </c>
      <c r="V57" s="83" t="s">
        <v>15</v>
      </c>
      <c r="W57" s="54"/>
    </row>
    <row r="58" spans="2:24">
      <c r="B58" s="53"/>
      <c r="C58" s="61">
        <v>1</v>
      </c>
      <c r="D58" s="65">
        <v>0</v>
      </c>
      <c r="E58" s="65">
        <v>21</v>
      </c>
      <c r="F58" s="66">
        <f>SUM(D58:E58)</f>
        <v>21</v>
      </c>
      <c r="G58" s="16"/>
      <c r="H58" s="75">
        <v>1</v>
      </c>
      <c r="I58" s="84">
        <f>100/F58*D58</f>
        <v>0</v>
      </c>
      <c r="J58" s="85">
        <f>100/F58*E58</f>
        <v>100</v>
      </c>
      <c r="K58" s="54"/>
      <c r="N58" s="53"/>
      <c r="O58" s="61">
        <v>1</v>
      </c>
      <c r="P58" s="65">
        <v>2</v>
      </c>
      <c r="Q58" s="65">
        <v>19</v>
      </c>
      <c r="R58" s="66">
        <f>SUM(P58:Q58)</f>
        <v>21</v>
      </c>
      <c r="S58" s="16"/>
      <c r="T58" s="75">
        <v>1</v>
      </c>
      <c r="U58" s="84">
        <f>100/R58*P58</f>
        <v>9.5238095238095237</v>
      </c>
      <c r="V58" s="85">
        <f>100/R58*Q58</f>
        <v>90.476190476190482</v>
      </c>
      <c r="W58" s="54"/>
    </row>
    <row r="59" spans="2:24">
      <c r="B59" s="53"/>
      <c r="C59" s="61">
        <v>2</v>
      </c>
      <c r="D59" s="65">
        <v>0</v>
      </c>
      <c r="E59" s="65">
        <v>22</v>
      </c>
      <c r="F59" s="66">
        <f t="shared" ref="F59:F62" si="17">SUM(D59:E59)</f>
        <v>22</v>
      </c>
      <c r="G59" s="16"/>
      <c r="H59" s="75">
        <v>2</v>
      </c>
      <c r="I59" s="84">
        <f>100/F59*D59</f>
        <v>0</v>
      </c>
      <c r="J59" s="85">
        <f>100/F59*E59</f>
        <v>100.00000000000001</v>
      </c>
      <c r="K59" s="54"/>
      <c r="N59" s="53"/>
      <c r="O59" s="61">
        <v>2</v>
      </c>
      <c r="P59" s="65">
        <v>4</v>
      </c>
      <c r="Q59" s="65">
        <v>18</v>
      </c>
      <c r="R59" s="66">
        <f>SUM(P59:Q59)</f>
        <v>22</v>
      </c>
      <c r="S59" s="16"/>
      <c r="T59" s="75">
        <v>2</v>
      </c>
      <c r="U59" s="84">
        <f t="shared" ref="U59:U62" si="18">100/R59*P59</f>
        <v>18.181818181818183</v>
      </c>
      <c r="V59" s="85">
        <f t="shared" ref="V59:V62" si="19">100/R59*Q59</f>
        <v>81.818181818181827</v>
      </c>
      <c r="W59" s="54"/>
    </row>
    <row r="60" spans="2:24">
      <c r="B60" s="53"/>
      <c r="C60" s="61">
        <v>3</v>
      </c>
      <c r="D60" s="65">
        <v>0</v>
      </c>
      <c r="E60" s="65">
        <v>24</v>
      </c>
      <c r="F60" s="66">
        <f t="shared" si="17"/>
        <v>24</v>
      </c>
      <c r="G60" s="16"/>
      <c r="H60" s="75">
        <v>3</v>
      </c>
      <c r="I60" s="84">
        <f t="shared" ref="I60" si="20">100/F60*D60</f>
        <v>0</v>
      </c>
      <c r="J60" s="85">
        <f t="shared" ref="J60:J62" si="21">100/F60*E60</f>
        <v>100</v>
      </c>
      <c r="K60" s="54"/>
      <c r="N60" s="53"/>
      <c r="O60" s="61">
        <v>3</v>
      </c>
      <c r="P60" s="65">
        <v>12</v>
      </c>
      <c r="Q60" s="65">
        <v>12</v>
      </c>
      <c r="R60" s="66">
        <f>SUM(P60:Q60)</f>
        <v>24</v>
      </c>
      <c r="S60" s="16"/>
      <c r="T60" s="75">
        <v>3</v>
      </c>
      <c r="U60" s="84">
        <f t="shared" si="18"/>
        <v>50</v>
      </c>
      <c r="V60" s="85">
        <f t="shared" si="19"/>
        <v>50</v>
      </c>
      <c r="W60" s="54"/>
    </row>
    <row r="61" spans="2:24">
      <c r="B61" s="53"/>
      <c r="C61" s="61">
        <v>4</v>
      </c>
      <c r="D61" s="65">
        <v>0</v>
      </c>
      <c r="E61" s="65">
        <v>19</v>
      </c>
      <c r="F61" s="66">
        <f t="shared" si="17"/>
        <v>19</v>
      </c>
      <c r="G61" s="16"/>
      <c r="H61" s="75">
        <v>4</v>
      </c>
      <c r="I61" s="84">
        <f>100/F61*D61</f>
        <v>0</v>
      </c>
      <c r="J61" s="85">
        <f t="shared" si="21"/>
        <v>100</v>
      </c>
      <c r="K61" s="54"/>
      <c r="N61" s="53"/>
      <c r="O61" s="61">
        <v>4</v>
      </c>
      <c r="P61" s="65">
        <v>5</v>
      </c>
      <c r="Q61" s="65">
        <v>14</v>
      </c>
      <c r="R61" s="66">
        <f>SUM(P61:Q61)</f>
        <v>19</v>
      </c>
      <c r="S61" s="16"/>
      <c r="T61" s="75">
        <v>4</v>
      </c>
      <c r="U61" s="84">
        <f t="shared" si="18"/>
        <v>26.315789473684212</v>
      </c>
      <c r="V61" s="85">
        <f t="shared" si="19"/>
        <v>73.684210526315795</v>
      </c>
      <c r="W61" s="54"/>
    </row>
    <row r="62" spans="2:24">
      <c r="B62" s="53"/>
      <c r="C62" s="61">
        <v>5</v>
      </c>
      <c r="D62" s="65">
        <v>1</v>
      </c>
      <c r="E62" s="65">
        <v>18</v>
      </c>
      <c r="F62" s="66">
        <f t="shared" si="17"/>
        <v>19</v>
      </c>
      <c r="G62" s="16"/>
      <c r="H62" s="75">
        <v>5</v>
      </c>
      <c r="I62" s="84">
        <f t="shared" ref="I62" si="22">100/F62*D62</f>
        <v>5.2631578947368425</v>
      </c>
      <c r="J62" s="85">
        <f t="shared" si="21"/>
        <v>94.736842105263165</v>
      </c>
      <c r="K62" s="54"/>
      <c r="N62" s="53"/>
      <c r="O62" s="61">
        <v>5</v>
      </c>
      <c r="P62" s="65">
        <v>9</v>
      </c>
      <c r="Q62" s="65">
        <v>11</v>
      </c>
      <c r="R62" s="66">
        <f>SUM(P62:Q62)</f>
        <v>20</v>
      </c>
      <c r="S62" s="16"/>
      <c r="T62" s="75">
        <v>5</v>
      </c>
      <c r="U62" s="84">
        <f t="shared" si="18"/>
        <v>45</v>
      </c>
      <c r="V62" s="85">
        <f t="shared" si="19"/>
        <v>55</v>
      </c>
      <c r="W62" s="54"/>
    </row>
    <row r="63" spans="2:24">
      <c r="B63" s="53"/>
      <c r="C63" s="61"/>
      <c r="D63" s="65"/>
      <c r="E63" s="65"/>
      <c r="F63" s="66"/>
      <c r="G63" s="16"/>
      <c r="H63" s="80" t="s">
        <v>18</v>
      </c>
      <c r="I63" s="86">
        <f>AVERAGE(I58:I62)</f>
        <v>1.0526315789473686</v>
      </c>
      <c r="J63" s="87">
        <f>AVERAGE(J58:J62)</f>
        <v>98.94736842105263</v>
      </c>
      <c r="K63" s="54"/>
      <c r="N63" s="53"/>
      <c r="O63" s="61"/>
      <c r="P63" s="65"/>
      <c r="Q63" s="65"/>
      <c r="R63" s="66"/>
      <c r="S63" s="16"/>
      <c r="T63" s="80" t="s">
        <v>18</v>
      </c>
      <c r="U63" s="86">
        <f>AVERAGE(U58:U62)</f>
        <v>29.804283435862384</v>
      </c>
      <c r="V63" s="87">
        <f>AVERAGE(V58:V62)</f>
        <v>70.195716564137612</v>
      </c>
      <c r="W63" s="54"/>
      <c r="X63" s="40"/>
    </row>
    <row r="64" spans="2:24">
      <c r="B64" s="53"/>
      <c r="C64" s="61"/>
      <c r="D64" s="65"/>
      <c r="E64" s="65"/>
      <c r="F64" s="66"/>
      <c r="G64" s="16"/>
      <c r="H64" s="80" t="s">
        <v>20</v>
      </c>
      <c r="I64" s="86">
        <f>STDEV(I58:I62)</f>
        <v>2.3537557657892525</v>
      </c>
      <c r="J64" s="87">
        <f>STDEV(J58:J62)</f>
        <v>2.3537557657892507</v>
      </c>
      <c r="K64" s="54"/>
      <c r="N64" s="53"/>
      <c r="O64" s="61"/>
      <c r="P64" s="65"/>
      <c r="Q64" s="65"/>
      <c r="R64" s="66"/>
      <c r="S64" s="16"/>
      <c r="T64" s="80" t="s">
        <v>20</v>
      </c>
      <c r="U64" s="86">
        <f>STDEV(U58:U62)</f>
        <v>17.301197070142745</v>
      </c>
      <c r="V64" s="87">
        <f>STDEV(V58:V62)</f>
        <v>17.301197070142777</v>
      </c>
      <c r="W64" s="54"/>
      <c r="X64" s="40"/>
    </row>
    <row r="65" spans="2:24">
      <c r="B65" s="53"/>
      <c r="C65" s="61"/>
      <c r="D65" s="65" t="s">
        <v>10</v>
      </c>
      <c r="E65" s="65" t="s">
        <v>10</v>
      </c>
      <c r="F65" s="66"/>
      <c r="G65" s="16"/>
      <c r="H65" s="75"/>
      <c r="I65" s="82"/>
      <c r="J65" s="83"/>
      <c r="K65" s="54"/>
      <c r="N65" s="53"/>
      <c r="O65" s="61"/>
      <c r="P65" s="65" t="s">
        <v>10</v>
      </c>
      <c r="Q65" s="65" t="s">
        <v>10</v>
      </c>
      <c r="R65" s="66"/>
      <c r="S65" s="16"/>
      <c r="T65" s="75"/>
      <c r="U65" s="82"/>
      <c r="V65" s="83"/>
      <c r="W65" s="54"/>
    </row>
    <row r="66" spans="2:24">
      <c r="B66" s="53"/>
      <c r="C66" s="61" t="s">
        <v>22</v>
      </c>
      <c r="D66" s="65" t="s">
        <v>14</v>
      </c>
      <c r="E66" s="65" t="s">
        <v>15</v>
      </c>
      <c r="F66" s="66" t="s">
        <v>192</v>
      </c>
      <c r="G66" s="16"/>
      <c r="H66" s="75" t="s">
        <v>22</v>
      </c>
      <c r="I66" s="82" t="s">
        <v>14</v>
      </c>
      <c r="J66" s="83" t="s">
        <v>15</v>
      </c>
      <c r="K66" s="54"/>
      <c r="N66" s="53"/>
      <c r="O66" s="61" t="s">
        <v>22</v>
      </c>
      <c r="P66" s="65" t="s">
        <v>14</v>
      </c>
      <c r="Q66" s="65" t="s">
        <v>15</v>
      </c>
      <c r="R66" s="66" t="s">
        <v>192</v>
      </c>
      <c r="S66" s="16"/>
      <c r="T66" s="75" t="s">
        <v>22</v>
      </c>
      <c r="U66" s="82" t="s">
        <v>14</v>
      </c>
      <c r="V66" s="83" t="s">
        <v>15</v>
      </c>
      <c r="W66" s="54"/>
    </row>
    <row r="67" spans="2:24">
      <c r="B67" s="53"/>
      <c r="C67" s="61">
        <v>1</v>
      </c>
      <c r="D67" s="65">
        <v>2</v>
      </c>
      <c r="E67" s="65">
        <v>13</v>
      </c>
      <c r="F67" s="66">
        <f>SUM(D67:E67)</f>
        <v>15</v>
      </c>
      <c r="G67" s="16"/>
      <c r="H67" s="75">
        <v>1</v>
      </c>
      <c r="I67" s="84">
        <f>100/F67*D67</f>
        <v>13.333333333333334</v>
      </c>
      <c r="J67" s="85">
        <f>100/F67*E67</f>
        <v>86.666666666666671</v>
      </c>
      <c r="K67" s="54"/>
      <c r="N67" s="53"/>
      <c r="O67" s="61">
        <v>1</v>
      </c>
      <c r="P67" s="65">
        <v>12</v>
      </c>
      <c r="Q67" s="65">
        <v>3</v>
      </c>
      <c r="R67" s="66">
        <f>SUM(P67:Q67)</f>
        <v>15</v>
      </c>
      <c r="S67" s="16"/>
      <c r="T67" s="75">
        <v>1</v>
      </c>
      <c r="U67" s="84">
        <f>100/R67*P67</f>
        <v>80</v>
      </c>
      <c r="V67" s="85">
        <f>100/R67*Q67</f>
        <v>20</v>
      </c>
      <c r="W67" s="54"/>
    </row>
    <row r="68" spans="2:24">
      <c r="B68" s="53"/>
      <c r="C68" s="61">
        <v>2</v>
      </c>
      <c r="D68" s="65">
        <v>2</v>
      </c>
      <c r="E68" s="65">
        <v>14</v>
      </c>
      <c r="F68" s="66">
        <f t="shared" ref="F68:F71" si="23">SUM(D68:E68)</f>
        <v>16</v>
      </c>
      <c r="G68" s="16"/>
      <c r="H68" s="75">
        <v>2</v>
      </c>
      <c r="I68" s="84">
        <f>100/F68*D68</f>
        <v>12.5</v>
      </c>
      <c r="J68" s="85">
        <f>100/F68*E68</f>
        <v>87.5</v>
      </c>
      <c r="K68" s="54"/>
      <c r="N68" s="53"/>
      <c r="O68" s="61">
        <v>2</v>
      </c>
      <c r="P68" s="65">
        <v>9</v>
      </c>
      <c r="Q68" s="65">
        <v>7</v>
      </c>
      <c r="R68" s="66">
        <f>SUM(P68:Q68)</f>
        <v>16</v>
      </c>
      <c r="S68" s="16"/>
      <c r="T68" s="75">
        <v>2</v>
      </c>
      <c r="U68" s="84">
        <f t="shared" ref="U68:U71" si="24">100/R68*P68</f>
        <v>56.25</v>
      </c>
      <c r="V68" s="85">
        <f t="shared" ref="V68:V71" si="25">100/R68*Q68</f>
        <v>43.75</v>
      </c>
      <c r="W68" s="54"/>
    </row>
    <row r="69" spans="2:24">
      <c r="B69" s="53"/>
      <c r="C69" s="61">
        <v>3</v>
      </c>
      <c r="D69" s="65">
        <v>4</v>
      </c>
      <c r="E69" s="65">
        <v>14</v>
      </c>
      <c r="F69" s="66">
        <f t="shared" si="23"/>
        <v>18</v>
      </c>
      <c r="G69" s="16"/>
      <c r="H69" s="75">
        <v>3</v>
      </c>
      <c r="I69" s="84">
        <f t="shared" ref="I69" si="26">100/F69*D69</f>
        <v>22.222222222222221</v>
      </c>
      <c r="J69" s="85">
        <f t="shared" ref="J69:J71" si="27">100/F69*E69</f>
        <v>77.777777777777771</v>
      </c>
      <c r="K69" s="54"/>
      <c r="N69" s="53"/>
      <c r="O69" s="61">
        <v>3</v>
      </c>
      <c r="P69" s="65">
        <v>12</v>
      </c>
      <c r="Q69" s="65">
        <v>6</v>
      </c>
      <c r="R69" s="66">
        <f>SUM(P69:Q69)</f>
        <v>18</v>
      </c>
      <c r="S69" s="16"/>
      <c r="T69" s="75">
        <v>3</v>
      </c>
      <c r="U69" s="84">
        <f t="shared" si="24"/>
        <v>66.666666666666657</v>
      </c>
      <c r="V69" s="85">
        <f t="shared" si="25"/>
        <v>33.333333333333329</v>
      </c>
      <c r="W69" s="54"/>
    </row>
    <row r="70" spans="2:24">
      <c r="B70" s="53"/>
      <c r="C70" s="61">
        <v>4</v>
      </c>
      <c r="D70" s="65">
        <v>5</v>
      </c>
      <c r="E70" s="65">
        <v>11</v>
      </c>
      <c r="F70" s="66">
        <f t="shared" si="23"/>
        <v>16</v>
      </c>
      <c r="G70" s="16"/>
      <c r="H70" s="75">
        <v>4</v>
      </c>
      <c r="I70" s="84">
        <f>100/F70*D70</f>
        <v>31.25</v>
      </c>
      <c r="J70" s="85">
        <f t="shared" si="27"/>
        <v>68.75</v>
      </c>
      <c r="K70" s="54"/>
      <c r="N70" s="53"/>
      <c r="O70" s="61">
        <v>4</v>
      </c>
      <c r="P70" s="65">
        <v>13</v>
      </c>
      <c r="Q70" s="65">
        <v>3</v>
      </c>
      <c r="R70" s="66">
        <f>SUM(P70:Q70)</f>
        <v>16</v>
      </c>
      <c r="S70" s="16"/>
      <c r="T70" s="75">
        <v>4</v>
      </c>
      <c r="U70" s="84">
        <f t="shared" si="24"/>
        <v>81.25</v>
      </c>
      <c r="V70" s="85">
        <f t="shared" si="25"/>
        <v>18.75</v>
      </c>
      <c r="W70" s="54"/>
    </row>
    <row r="71" spans="2:24">
      <c r="B71" s="53"/>
      <c r="C71" s="61">
        <v>5</v>
      </c>
      <c r="D71" s="65">
        <v>2</v>
      </c>
      <c r="E71" s="65">
        <v>14</v>
      </c>
      <c r="F71" s="66">
        <f t="shared" si="23"/>
        <v>16</v>
      </c>
      <c r="G71" s="16"/>
      <c r="H71" s="75">
        <v>5</v>
      </c>
      <c r="I71" s="84">
        <f t="shared" ref="I71" si="28">100/F71*D71</f>
        <v>12.5</v>
      </c>
      <c r="J71" s="85">
        <f t="shared" si="27"/>
        <v>87.5</v>
      </c>
      <c r="K71" s="54"/>
      <c r="N71" s="53"/>
      <c r="O71" s="61">
        <v>5</v>
      </c>
      <c r="P71" s="65">
        <v>15</v>
      </c>
      <c r="Q71" s="65">
        <v>1</v>
      </c>
      <c r="R71" s="66">
        <f>SUM(P71:Q71)</f>
        <v>16</v>
      </c>
      <c r="S71" s="16"/>
      <c r="T71" s="75">
        <v>5</v>
      </c>
      <c r="U71" s="84">
        <f t="shared" si="24"/>
        <v>93.75</v>
      </c>
      <c r="V71" s="85">
        <f t="shared" si="25"/>
        <v>6.25</v>
      </c>
      <c r="W71" s="54"/>
    </row>
    <row r="72" spans="2:24">
      <c r="B72" s="53"/>
      <c r="C72" s="61"/>
      <c r="D72" s="65"/>
      <c r="E72" s="65"/>
      <c r="F72" s="66"/>
      <c r="G72" s="16"/>
      <c r="H72" s="80" t="s">
        <v>18</v>
      </c>
      <c r="I72" s="86">
        <f>AVERAGE(I67:I71)</f>
        <v>18.361111111111111</v>
      </c>
      <c r="J72" s="87">
        <f>AVERAGE(J67:J71)</f>
        <v>81.638888888888886</v>
      </c>
      <c r="K72" s="54"/>
      <c r="N72" s="53"/>
      <c r="O72" s="61"/>
      <c r="P72" s="65"/>
      <c r="Q72" s="65"/>
      <c r="R72" s="66"/>
      <c r="S72" s="16"/>
      <c r="T72" s="80" t="s">
        <v>18</v>
      </c>
      <c r="U72" s="86">
        <f>AVERAGE(U67:U71)</f>
        <v>75.583333333333329</v>
      </c>
      <c r="V72" s="87">
        <f>AVERAGE(V67:V71)</f>
        <v>24.416666666666664</v>
      </c>
      <c r="W72" s="54"/>
      <c r="X72" s="40"/>
    </row>
    <row r="73" spans="2:24">
      <c r="B73" s="53"/>
      <c r="C73" s="61"/>
      <c r="D73" s="65"/>
      <c r="E73" s="65"/>
      <c r="F73" s="66"/>
      <c r="G73" s="16"/>
      <c r="H73" s="80" t="s">
        <v>20</v>
      </c>
      <c r="I73" s="86">
        <f>STDEV(I67:I71)</f>
        <v>8.291794620267158</v>
      </c>
      <c r="J73" s="87">
        <f>STDEV(J67:J71)</f>
        <v>8.291794620267158</v>
      </c>
      <c r="K73" s="54"/>
      <c r="N73" s="53"/>
      <c r="O73" s="61"/>
      <c r="P73" s="65"/>
      <c r="Q73" s="65"/>
      <c r="R73" s="66"/>
      <c r="S73" s="16"/>
      <c r="T73" s="80" t="s">
        <v>20</v>
      </c>
      <c r="U73" s="86">
        <f>STDEV(U67:U71)</f>
        <v>14.447582458283133</v>
      </c>
      <c r="V73" s="87">
        <f>STDEV(V67:V71)</f>
        <v>14.447582458283074</v>
      </c>
      <c r="W73" s="54"/>
      <c r="X73" s="40"/>
    </row>
    <row r="74" spans="2:24">
      <c r="B74" s="53"/>
      <c r="C74" s="61"/>
      <c r="D74" s="65" t="s">
        <v>10</v>
      </c>
      <c r="E74" s="65" t="s">
        <v>10</v>
      </c>
      <c r="F74" s="66"/>
      <c r="G74" s="16"/>
      <c r="H74" s="75"/>
      <c r="I74" s="82"/>
      <c r="J74" s="83"/>
      <c r="K74" s="54"/>
      <c r="N74" s="53"/>
      <c r="O74" s="61"/>
      <c r="P74" s="65" t="s">
        <v>10</v>
      </c>
      <c r="Q74" s="65" t="s">
        <v>10</v>
      </c>
      <c r="R74" s="66"/>
      <c r="S74" s="16"/>
      <c r="T74" s="75"/>
      <c r="U74" s="82"/>
      <c r="V74" s="83"/>
      <c r="W74" s="54"/>
    </row>
    <row r="75" spans="2:24">
      <c r="B75" s="53"/>
      <c r="C75" s="61" t="s">
        <v>187</v>
      </c>
      <c r="D75" s="65" t="s">
        <v>14</v>
      </c>
      <c r="E75" s="65" t="s">
        <v>15</v>
      </c>
      <c r="F75" s="66" t="s">
        <v>192</v>
      </c>
      <c r="G75" s="16"/>
      <c r="H75" s="75" t="s">
        <v>187</v>
      </c>
      <c r="I75" s="82" t="s">
        <v>14</v>
      </c>
      <c r="J75" s="83" t="s">
        <v>15</v>
      </c>
      <c r="K75" s="54"/>
      <c r="N75" s="53"/>
      <c r="O75" s="61" t="s">
        <v>187</v>
      </c>
      <c r="P75" s="65" t="s">
        <v>14</v>
      </c>
      <c r="Q75" s="65" t="s">
        <v>15</v>
      </c>
      <c r="R75" s="66" t="s">
        <v>192</v>
      </c>
      <c r="S75" s="16"/>
      <c r="T75" s="75" t="s">
        <v>187</v>
      </c>
      <c r="U75" s="82" t="s">
        <v>14</v>
      </c>
      <c r="V75" s="83" t="s">
        <v>15</v>
      </c>
      <c r="W75" s="54"/>
    </row>
    <row r="76" spans="2:24">
      <c r="B76" s="53"/>
      <c r="C76" s="61">
        <v>1</v>
      </c>
      <c r="D76" s="65">
        <v>0</v>
      </c>
      <c r="E76" s="65">
        <v>19</v>
      </c>
      <c r="F76" s="66">
        <f>SUM(D76:E76)</f>
        <v>19</v>
      </c>
      <c r="G76" s="16"/>
      <c r="H76" s="75">
        <v>1</v>
      </c>
      <c r="I76" s="84">
        <f>100/F76*D76</f>
        <v>0</v>
      </c>
      <c r="J76" s="85">
        <f>100/F76*E76</f>
        <v>100</v>
      </c>
      <c r="K76" s="54"/>
      <c r="N76" s="53"/>
      <c r="O76" s="61">
        <v>1</v>
      </c>
      <c r="P76" s="65">
        <v>3</v>
      </c>
      <c r="Q76" s="65">
        <v>16</v>
      </c>
      <c r="R76" s="66">
        <f>SUM(P76:Q76)</f>
        <v>19</v>
      </c>
      <c r="S76" s="16"/>
      <c r="T76" s="75">
        <v>1</v>
      </c>
      <c r="U76" s="84">
        <f>100/R76*P76</f>
        <v>15.789473684210527</v>
      </c>
      <c r="V76" s="85">
        <f>100/R76*Q76</f>
        <v>84.21052631578948</v>
      </c>
      <c r="W76" s="54"/>
    </row>
    <row r="77" spans="2:24">
      <c r="B77" s="53"/>
      <c r="C77" s="61">
        <v>2</v>
      </c>
      <c r="D77" s="65">
        <v>2</v>
      </c>
      <c r="E77" s="65">
        <v>15</v>
      </c>
      <c r="F77" s="66">
        <f t="shared" ref="F77:F80" si="29">SUM(D77:E77)</f>
        <v>17</v>
      </c>
      <c r="G77" s="16"/>
      <c r="H77" s="75">
        <v>2</v>
      </c>
      <c r="I77" s="84">
        <f>100/F77*D77</f>
        <v>11.764705882352942</v>
      </c>
      <c r="J77" s="85">
        <f>100/F77*E77</f>
        <v>88.235294117647072</v>
      </c>
      <c r="K77" s="54"/>
      <c r="N77" s="53"/>
      <c r="O77" s="61">
        <v>2</v>
      </c>
      <c r="P77" s="65">
        <v>7</v>
      </c>
      <c r="Q77" s="65">
        <v>10</v>
      </c>
      <c r="R77" s="66">
        <f>SUM(P77:Q77)</f>
        <v>17</v>
      </c>
      <c r="S77" s="16"/>
      <c r="T77" s="75">
        <v>2</v>
      </c>
      <c r="U77" s="84">
        <f t="shared" ref="U77:U80" si="30">100/R77*P77</f>
        <v>41.176470588235297</v>
      </c>
      <c r="V77" s="85">
        <f t="shared" ref="V77:V80" si="31">100/R77*Q77</f>
        <v>58.82352941176471</v>
      </c>
      <c r="W77" s="54"/>
    </row>
    <row r="78" spans="2:24">
      <c r="B78" s="53"/>
      <c r="C78" s="61">
        <v>3</v>
      </c>
      <c r="D78" s="65">
        <v>0</v>
      </c>
      <c r="E78" s="65">
        <v>18</v>
      </c>
      <c r="F78" s="66">
        <f t="shared" si="29"/>
        <v>18</v>
      </c>
      <c r="G78" s="16"/>
      <c r="H78" s="75">
        <v>3</v>
      </c>
      <c r="I78" s="84">
        <f t="shared" ref="I78" si="32">100/F78*D78</f>
        <v>0</v>
      </c>
      <c r="J78" s="85">
        <f t="shared" ref="J78:J80" si="33">100/F78*E78</f>
        <v>100</v>
      </c>
      <c r="K78" s="54"/>
      <c r="N78" s="53"/>
      <c r="O78" s="61">
        <v>3</v>
      </c>
      <c r="P78" s="65">
        <v>14</v>
      </c>
      <c r="Q78" s="65">
        <v>4</v>
      </c>
      <c r="R78" s="66">
        <f>SUM(P78:Q78)</f>
        <v>18</v>
      </c>
      <c r="S78" s="16"/>
      <c r="T78" s="75">
        <v>3</v>
      </c>
      <c r="U78" s="84">
        <f t="shared" si="30"/>
        <v>77.777777777777771</v>
      </c>
      <c r="V78" s="85">
        <f t="shared" si="31"/>
        <v>22.222222222222221</v>
      </c>
      <c r="W78" s="54"/>
    </row>
    <row r="79" spans="2:24">
      <c r="B79" s="53"/>
      <c r="C79" s="61">
        <v>4</v>
      </c>
      <c r="D79" s="65">
        <v>6</v>
      </c>
      <c r="E79" s="65">
        <v>11</v>
      </c>
      <c r="F79" s="66">
        <f t="shared" si="29"/>
        <v>17</v>
      </c>
      <c r="G79" s="16"/>
      <c r="H79" s="75">
        <v>4</v>
      </c>
      <c r="I79" s="84">
        <f>100/F79*D79</f>
        <v>35.294117647058826</v>
      </c>
      <c r="J79" s="85">
        <f t="shared" si="33"/>
        <v>64.705882352941188</v>
      </c>
      <c r="K79" s="54"/>
      <c r="N79" s="53"/>
      <c r="O79" s="61">
        <v>4</v>
      </c>
      <c r="P79" s="65">
        <v>6</v>
      </c>
      <c r="Q79" s="65">
        <v>11</v>
      </c>
      <c r="R79" s="66">
        <f>SUM(P79:Q79)</f>
        <v>17</v>
      </c>
      <c r="S79" s="16"/>
      <c r="T79" s="75">
        <v>4</v>
      </c>
      <c r="U79" s="84">
        <f t="shared" si="30"/>
        <v>35.294117647058826</v>
      </c>
      <c r="V79" s="85">
        <f t="shared" si="31"/>
        <v>64.705882352941188</v>
      </c>
      <c r="W79" s="54"/>
    </row>
    <row r="80" spans="2:24">
      <c r="B80" s="53"/>
      <c r="C80" s="61">
        <v>5</v>
      </c>
      <c r="D80" s="65">
        <v>0</v>
      </c>
      <c r="E80" s="65">
        <v>17</v>
      </c>
      <c r="F80" s="66">
        <f t="shared" si="29"/>
        <v>17</v>
      </c>
      <c r="G80" s="16"/>
      <c r="H80" s="75">
        <v>5</v>
      </c>
      <c r="I80" s="84">
        <f t="shared" ref="I80" si="34">100/F80*D80</f>
        <v>0</v>
      </c>
      <c r="J80" s="85">
        <f t="shared" si="33"/>
        <v>100</v>
      </c>
      <c r="K80" s="54"/>
      <c r="N80" s="53"/>
      <c r="O80" s="61">
        <v>5</v>
      </c>
      <c r="P80" s="65">
        <v>7</v>
      </c>
      <c r="Q80" s="65">
        <v>10</v>
      </c>
      <c r="R80" s="66">
        <f>SUM(P80:Q80)</f>
        <v>17</v>
      </c>
      <c r="S80" s="16"/>
      <c r="T80" s="75">
        <v>5</v>
      </c>
      <c r="U80" s="84">
        <f t="shared" si="30"/>
        <v>41.176470588235297</v>
      </c>
      <c r="V80" s="85">
        <f t="shared" si="31"/>
        <v>58.82352941176471</v>
      </c>
      <c r="W80" s="54"/>
    </row>
    <row r="81" spans="2:24">
      <c r="B81" s="53"/>
      <c r="C81" s="61"/>
      <c r="D81" s="65"/>
      <c r="E81" s="65"/>
      <c r="F81" s="66"/>
      <c r="G81" s="16"/>
      <c r="H81" s="80" t="s">
        <v>18</v>
      </c>
      <c r="I81" s="86">
        <f>AVERAGE(I76:I80)</f>
        <v>9.4117647058823533</v>
      </c>
      <c r="J81" s="87">
        <f>AVERAGE(J76:J80)</f>
        <v>90.588235294117652</v>
      </c>
      <c r="K81" s="54"/>
      <c r="N81" s="53"/>
      <c r="O81" s="61"/>
      <c r="P81" s="65"/>
      <c r="Q81" s="65"/>
      <c r="R81" s="66"/>
      <c r="S81" s="16"/>
      <c r="T81" s="80" t="s">
        <v>18</v>
      </c>
      <c r="U81" s="86">
        <f>AVERAGE(U76:U80)</f>
        <v>42.242862057103551</v>
      </c>
      <c r="V81" s="87">
        <f>AVERAGE(V76:V80)</f>
        <v>57.757137942896463</v>
      </c>
      <c r="W81" s="54"/>
      <c r="X81" s="40"/>
    </row>
    <row r="82" spans="2:24">
      <c r="B82" s="53"/>
      <c r="C82" s="61"/>
      <c r="D82" s="65"/>
      <c r="E82" s="65"/>
      <c r="F82" s="66"/>
      <c r="G82" s="16"/>
      <c r="H82" s="80" t="s">
        <v>20</v>
      </c>
      <c r="I82" s="86">
        <f>STDEV(I76:I80)</f>
        <v>15.33929977694741</v>
      </c>
      <c r="J82" s="87">
        <f>STDEV(J76:J80)</f>
        <v>15.339299776947371</v>
      </c>
      <c r="K82" s="54"/>
      <c r="N82" s="53"/>
      <c r="O82" s="61"/>
      <c r="P82" s="65"/>
      <c r="Q82" s="65"/>
      <c r="R82" s="66"/>
      <c r="S82" s="16"/>
      <c r="T82" s="80" t="s">
        <v>20</v>
      </c>
      <c r="U82" s="86">
        <f>STDEV(U76:U80)</f>
        <v>22.433632240948008</v>
      </c>
      <c r="V82" s="87">
        <f>STDEV(V76:V80)</f>
        <v>22.433632240948025</v>
      </c>
      <c r="W82" s="54"/>
      <c r="X82" s="40"/>
    </row>
    <row r="83" spans="2:24">
      <c r="B83" s="53"/>
      <c r="C83" s="61"/>
      <c r="D83" s="65" t="s">
        <v>10</v>
      </c>
      <c r="E83" s="65" t="s">
        <v>10</v>
      </c>
      <c r="F83" s="66"/>
      <c r="G83" s="16"/>
      <c r="H83" s="75"/>
      <c r="I83" s="82"/>
      <c r="J83" s="83"/>
      <c r="K83" s="54"/>
      <c r="N83" s="53"/>
      <c r="O83" s="61"/>
      <c r="P83" s="65" t="s">
        <v>10</v>
      </c>
      <c r="Q83" s="65" t="s">
        <v>10</v>
      </c>
      <c r="R83" s="66"/>
      <c r="S83" s="16"/>
      <c r="T83" s="75"/>
      <c r="U83" s="82"/>
      <c r="V83" s="83"/>
      <c r="W83" s="54"/>
    </row>
    <row r="84" spans="2:24">
      <c r="B84" s="53"/>
      <c r="C84" s="61" t="s">
        <v>24</v>
      </c>
      <c r="D84" s="65" t="s">
        <v>14</v>
      </c>
      <c r="E84" s="65" t="s">
        <v>15</v>
      </c>
      <c r="F84" s="66" t="s">
        <v>192</v>
      </c>
      <c r="G84" s="16"/>
      <c r="H84" s="75" t="s">
        <v>24</v>
      </c>
      <c r="I84" s="82" t="s">
        <v>14</v>
      </c>
      <c r="J84" s="83" t="s">
        <v>15</v>
      </c>
      <c r="K84" s="54"/>
      <c r="N84" s="53"/>
      <c r="O84" s="61" t="s">
        <v>24</v>
      </c>
      <c r="P84" s="65" t="s">
        <v>14</v>
      </c>
      <c r="Q84" s="65" t="s">
        <v>15</v>
      </c>
      <c r="R84" s="66" t="s">
        <v>192</v>
      </c>
      <c r="S84" s="16"/>
      <c r="T84" s="75" t="s">
        <v>24</v>
      </c>
      <c r="U84" s="82" t="s">
        <v>14</v>
      </c>
      <c r="V84" s="83" t="s">
        <v>15</v>
      </c>
      <c r="W84" s="54"/>
    </row>
    <row r="85" spans="2:24">
      <c r="B85" s="53"/>
      <c r="C85" s="61">
        <v>1</v>
      </c>
      <c r="D85" s="65">
        <v>2</v>
      </c>
      <c r="E85" s="65">
        <v>14</v>
      </c>
      <c r="F85" s="66">
        <f>SUM(D85:E85)</f>
        <v>16</v>
      </c>
      <c r="G85" s="16"/>
      <c r="H85" s="75">
        <v>1</v>
      </c>
      <c r="I85" s="84">
        <f>100/F85*D85</f>
        <v>12.5</v>
      </c>
      <c r="J85" s="85">
        <f>100/F85*E85</f>
        <v>87.5</v>
      </c>
      <c r="K85" s="54"/>
      <c r="N85" s="53"/>
      <c r="O85" s="61">
        <v>1</v>
      </c>
      <c r="P85" s="65">
        <v>7</v>
      </c>
      <c r="Q85" s="65">
        <v>9</v>
      </c>
      <c r="R85" s="66">
        <f>SUM(P85:Q85)</f>
        <v>16</v>
      </c>
      <c r="S85" s="16"/>
      <c r="T85" s="75">
        <v>1</v>
      </c>
      <c r="U85" s="84">
        <f>100/R85*P85</f>
        <v>43.75</v>
      </c>
      <c r="V85" s="85">
        <f>100/R85*Q85</f>
        <v>56.25</v>
      </c>
      <c r="W85" s="54"/>
    </row>
    <row r="86" spans="2:24">
      <c r="B86" s="53"/>
      <c r="C86" s="61">
        <v>2</v>
      </c>
      <c r="D86" s="65">
        <v>2</v>
      </c>
      <c r="E86" s="65">
        <v>14</v>
      </c>
      <c r="F86" s="66">
        <f t="shared" ref="F86:F89" si="35">SUM(D86:E86)</f>
        <v>16</v>
      </c>
      <c r="G86" s="16"/>
      <c r="H86" s="75">
        <v>2</v>
      </c>
      <c r="I86" s="84">
        <f>100/F86*D86</f>
        <v>12.5</v>
      </c>
      <c r="J86" s="85">
        <f>100/F86*E86</f>
        <v>87.5</v>
      </c>
      <c r="K86" s="54"/>
      <c r="N86" s="53"/>
      <c r="O86" s="61">
        <v>2</v>
      </c>
      <c r="P86" s="65">
        <v>4</v>
      </c>
      <c r="Q86" s="65">
        <v>12</v>
      </c>
      <c r="R86" s="66">
        <f>SUM(P86:Q86)</f>
        <v>16</v>
      </c>
      <c r="S86" s="16"/>
      <c r="T86" s="75">
        <v>2</v>
      </c>
      <c r="U86" s="84">
        <f t="shared" ref="U86:U89" si="36">100/R86*P86</f>
        <v>25</v>
      </c>
      <c r="V86" s="85">
        <f t="shared" ref="V86:V89" si="37">100/R86*Q86</f>
        <v>75</v>
      </c>
      <c r="W86" s="54"/>
    </row>
    <row r="87" spans="2:24">
      <c r="B87" s="53"/>
      <c r="C87" s="61">
        <v>3</v>
      </c>
      <c r="D87" s="65">
        <v>0</v>
      </c>
      <c r="E87" s="65">
        <v>16</v>
      </c>
      <c r="F87" s="66">
        <f t="shared" si="35"/>
        <v>16</v>
      </c>
      <c r="G87" s="16"/>
      <c r="H87" s="75">
        <v>3</v>
      </c>
      <c r="I87" s="84">
        <f t="shared" ref="I87" si="38">100/F87*D87</f>
        <v>0</v>
      </c>
      <c r="J87" s="85">
        <f t="shared" ref="J87:J89" si="39">100/F87*E87</f>
        <v>100</v>
      </c>
      <c r="K87" s="54"/>
      <c r="N87" s="53"/>
      <c r="O87" s="61">
        <v>3</v>
      </c>
      <c r="P87" s="65">
        <v>0</v>
      </c>
      <c r="Q87" s="65">
        <v>16</v>
      </c>
      <c r="R87" s="66">
        <f>SUM(P87:Q87)</f>
        <v>16</v>
      </c>
      <c r="S87" s="16"/>
      <c r="T87" s="75">
        <v>3</v>
      </c>
      <c r="U87" s="84">
        <f t="shared" si="36"/>
        <v>0</v>
      </c>
      <c r="V87" s="85">
        <f t="shared" si="37"/>
        <v>100</v>
      </c>
      <c r="W87" s="54"/>
    </row>
    <row r="88" spans="2:24">
      <c r="B88" s="53"/>
      <c r="C88" s="61">
        <v>4</v>
      </c>
      <c r="D88" s="65">
        <v>2</v>
      </c>
      <c r="E88" s="65">
        <v>16</v>
      </c>
      <c r="F88" s="66">
        <f t="shared" si="35"/>
        <v>18</v>
      </c>
      <c r="G88" s="16"/>
      <c r="H88" s="75">
        <v>4</v>
      </c>
      <c r="I88" s="84">
        <f>100/F88*D88</f>
        <v>11.111111111111111</v>
      </c>
      <c r="J88" s="85">
        <f t="shared" si="39"/>
        <v>88.888888888888886</v>
      </c>
      <c r="K88" s="54"/>
      <c r="N88" s="53"/>
      <c r="O88" s="61">
        <v>4</v>
      </c>
      <c r="P88" s="65">
        <v>4</v>
      </c>
      <c r="Q88" s="65">
        <v>14</v>
      </c>
      <c r="R88" s="66">
        <f>SUM(P88:Q88)</f>
        <v>18</v>
      </c>
      <c r="S88" s="16" t="s">
        <v>194</v>
      </c>
      <c r="T88" s="75">
        <v>4</v>
      </c>
      <c r="U88" s="84">
        <f t="shared" si="36"/>
        <v>22.222222222222221</v>
      </c>
      <c r="V88" s="85">
        <f t="shared" si="37"/>
        <v>77.777777777777771</v>
      </c>
      <c r="W88" s="54"/>
    </row>
    <row r="89" spans="2:24">
      <c r="B89" s="53"/>
      <c r="C89" s="61">
        <v>5</v>
      </c>
      <c r="D89" s="65">
        <v>0</v>
      </c>
      <c r="E89" s="65">
        <v>16</v>
      </c>
      <c r="F89" s="66">
        <f t="shared" si="35"/>
        <v>16</v>
      </c>
      <c r="G89" s="16"/>
      <c r="H89" s="75">
        <v>5</v>
      </c>
      <c r="I89" s="84">
        <f t="shared" ref="I89" si="40">100/F89*D89</f>
        <v>0</v>
      </c>
      <c r="J89" s="85">
        <f t="shared" si="39"/>
        <v>100</v>
      </c>
      <c r="K89" s="54"/>
      <c r="N89" s="53"/>
      <c r="O89" s="61">
        <v>5</v>
      </c>
      <c r="P89" s="65">
        <v>2</v>
      </c>
      <c r="Q89" s="65">
        <v>14</v>
      </c>
      <c r="R89" s="66">
        <f>SUM(P89:Q89)</f>
        <v>16</v>
      </c>
      <c r="S89" s="16" t="s">
        <v>194</v>
      </c>
      <c r="T89" s="75">
        <v>5</v>
      </c>
      <c r="U89" s="84">
        <f t="shared" si="36"/>
        <v>12.5</v>
      </c>
      <c r="V89" s="85">
        <f t="shared" si="37"/>
        <v>87.5</v>
      </c>
      <c r="W89" s="54"/>
    </row>
    <row r="90" spans="2:24">
      <c r="B90" s="53"/>
      <c r="C90" s="61"/>
      <c r="D90" s="62"/>
      <c r="E90" s="62"/>
      <c r="F90" s="63"/>
      <c r="G90" s="16"/>
      <c r="H90" s="80" t="s">
        <v>18</v>
      </c>
      <c r="I90" s="86">
        <f>AVERAGE(I85:I89)</f>
        <v>7.2222222222222232</v>
      </c>
      <c r="J90" s="87">
        <f>AVERAGE(J85:J89)</f>
        <v>92.777777777777786</v>
      </c>
      <c r="K90" s="54"/>
      <c r="N90" s="53"/>
      <c r="O90" s="61"/>
      <c r="P90" s="62"/>
      <c r="Q90" s="62"/>
      <c r="R90" s="63"/>
      <c r="S90" s="16"/>
      <c r="T90" s="80" t="s">
        <v>18</v>
      </c>
      <c r="U90" s="86">
        <f>AVERAGE(U85:U89)</f>
        <v>20.694444444444446</v>
      </c>
      <c r="V90" s="87">
        <f>AVERAGE(V85:V89)</f>
        <v>79.305555555555557</v>
      </c>
      <c r="W90" s="54"/>
      <c r="X90" s="40"/>
    </row>
    <row r="91" spans="2:24" ht="15" thickBot="1">
      <c r="B91" s="53"/>
      <c r="C91" s="67"/>
      <c r="D91" s="68"/>
      <c r="E91" s="68"/>
      <c r="F91" s="69"/>
      <c r="G91" s="16"/>
      <c r="H91" s="81" t="s">
        <v>20</v>
      </c>
      <c r="I91" s="88">
        <f>STDEV(I85:I89)</f>
        <v>6.6172940275397751</v>
      </c>
      <c r="J91" s="89">
        <f>STDEV(J85:J89)</f>
        <v>6.6172940275397751</v>
      </c>
      <c r="K91" s="54"/>
      <c r="N91" s="53"/>
      <c r="O91" s="67"/>
      <c r="P91" s="68"/>
      <c r="Q91" s="68"/>
      <c r="R91" s="69"/>
      <c r="S91" s="16"/>
      <c r="T91" s="81" t="s">
        <v>20</v>
      </c>
      <c r="U91" s="88">
        <f>STDEV(U85:U89)</f>
        <v>16.185174591063571</v>
      </c>
      <c r="V91" s="89">
        <f>STDEV(V85:V89)</f>
        <v>16.185174591063554</v>
      </c>
      <c r="W91" s="54"/>
      <c r="X91" s="40"/>
    </row>
    <row r="92" spans="2:24">
      <c r="B92" s="53"/>
      <c r="C92" s="16"/>
      <c r="D92" s="16"/>
      <c r="E92" s="16"/>
      <c r="F92" s="16"/>
      <c r="G92" s="16"/>
      <c r="H92" s="16"/>
      <c r="I92" s="16"/>
      <c r="J92" s="16"/>
      <c r="K92" s="54"/>
      <c r="N92" s="53"/>
      <c r="O92" s="16"/>
      <c r="P92" s="16"/>
      <c r="Q92" s="16"/>
      <c r="R92" s="16"/>
      <c r="S92" s="16"/>
      <c r="T92" s="16"/>
      <c r="U92" s="16"/>
      <c r="V92" s="16"/>
      <c r="W92" s="54"/>
    </row>
    <row r="93" spans="2:24" ht="15" thickBot="1">
      <c r="B93" s="55"/>
      <c r="C93" s="56"/>
      <c r="D93" s="56"/>
      <c r="E93" s="56"/>
      <c r="F93" s="56"/>
      <c r="G93" s="56"/>
      <c r="H93" s="56"/>
      <c r="I93" s="56"/>
      <c r="J93" s="56"/>
      <c r="K93" s="57"/>
      <c r="N93" s="55"/>
      <c r="O93" s="56"/>
      <c r="P93" s="56"/>
      <c r="Q93" s="56"/>
      <c r="R93" s="56"/>
      <c r="S93" s="56"/>
      <c r="T93" s="56"/>
      <c r="U93" s="56"/>
      <c r="V93" s="56"/>
      <c r="W93" s="57"/>
    </row>
    <row r="94" spans="2:24">
      <c r="U94" s="40"/>
    </row>
    <row r="95" spans="2:24">
      <c r="U95" s="40"/>
    </row>
  </sheetData>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AI88"/>
  <sheetViews>
    <sheetView workbookViewId="0">
      <selection activeCell="B3" sqref="B3"/>
    </sheetView>
  </sheetViews>
  <sheetFormatPr defaultRowHeight="14.4"/>
  <cols>
    <col min="4" max="4" width="20.5546875" customWidth="1"/>
    <col min="5" max="5" width="22.109375" style="50" bestFit="1" customWidth="1"/>
    <col min="6" max="6" width="21.44140625" style="50" customWidth="1"/>
    <col min="7" max="7" width="9.109375" style="50"/>
    <col min="9" max="9" width="15" customWidth="1"/>
    <col min="10" max="10" width="20.33203125" style="50" bestFit="1" customWidth="1"/>
    <col min="11" max="11" width="12.44140625" style="50" bestFit="1" customWidth="1"/>
    <col min="15" max="15" width="27.88671875" customWidth="1"/>
    <col min="23" max="23" width="14.5546875" customWidth="1"/>
    <col min="25" max="28" width="10.5546875" bestFit="1" customWidth="1"/>
    <col min="29" max="29" width="9.5546875" bestFit="1" customWidth="1"/>
  </cols>
  <sheetData>
    <row r="3" spans="2:35" ht="23.4">
      <c r="B3" s="37" t="s">
        <v>0</v>
      </c>
    </row>
    <row r="4" spans="2:35" ht="23.4">
      <c r="B4" s="37"/>
    </row>
    <row r="5" spans="2:35" ht="18">
      <c r="B5" s="98" t="s">
        <v>1</v>
      </c>
    </row>
    <row r="7" spans="2:35" ht="17.25" customHeight="1">
      <c r="B7" t="s">
        <v>2</v>
      </c>
      <c r="C7" s="37"/>
    </row>
    <row r="8" spans="2:35">
      <c r="S8" s="39"/>
      <c r="W8" s="40"/>
      <c r="Y8" s="39"/>
      <c r="AC8" s="40"/>
      <c r="AE8" s="39"/>
      <c r="AI8" s="40"/>
    </row>
    <row r="10" spans="2:35" ht="15" thickBot="1"/>
    <row r="11" spans="2:35">
      <c r="C11" s="90"/>
      <c r="D11" s="51"/>
      <c r="E11" s="129"/>
      <c r="F11" s="129"/>
      <c r="G11" s="129"/>
      <c r="H11" s="51"/>
      <c r="I11" s="51"/>
      <c r="J11" s="129"/>
      <c r="K11" s="129"/>
      <c r="L11" s="52"/>
      <c r="N11" s="90"/>
      <c r="O11" s="51"/>
      <c r="P11" s="51"/>
      <c r="Q11" s="51"/>
      <c r="R11" s="51"/>
      <c r="S11" s="51"/>
      <c r="T11" s="51"/>
      <c r="U11" s="51"/>
      <c r="V11" s="51"/>
      <c r="W11" s="51"/>
      <c r="X11" s="51"/>
      <c r="Y11" s="51"/>
      <c r="Z11" s="51"/>
      <c r="AA11" s="51"/>
      <c r="AB11" s="51"/>
      <c r="AC11" s="52"/>
    </row>
    <row r="12" spans="2:35" ht="23.4">
      <c r="C12" s="53"/>
      <c r="D12" s="91" t="s">
        <v>3</v>
      </c>
      <c r="E12" s="130"/>
      <c r="F12" s="130"/>
      <c r="G12" s="141"/>
      <c r="H12" s="16"/>
      <c r="I12" s="16"/>
      <c r="J12" s="130"/>
      <c r="K12" s="130"/>
      <c r="L12" s="54"/>
      <c r="N12" s="53"/>
      <c r="O12" s="150" t="s">
        <v>4</v>
      </c>
      <c r="P12" s="16"/>
      <c r="Q12" s="16"/>
      <c r="R12" s="16"/>
      <c r="S12" s="16"/>
      <c r="T12" s="16"/>
      <c r="U12" s="16"/>
      <c r="V12" s="16"/>
      <c r="W12" s="16"/>
      <c r="X12" s="16"/>
      <c r="Y12" s="16"/>
      <c r="Z12" s="16"/>
      <c r="AA12" s="16"/>
      <c r="AB12" s="16"/>
      <c r="AC12" s="54"/>
    </row>
    <row r="13" spans="2:35">
      <c r="C13" s="53"/>
      <c r="D13" s="16"/>
      <c r="E13" s="130"/>
      <c r="F13" s="130"/>
      <c r="G13" s="130"/>
      <c r="H13" s="16"/>
      <c r="I13" s="16"/>
      <c r="J13" s="130"/>
      <c r="K13" s="130"/>
      <c r="L13" s="54"/>
      <c r="N13" s="53"/>
      <c r="O13" s="16"/>
      <c r="P13" s="16"/>
      <c r="Q13" s="16"/>
      <c r="R13" s="16"/>
      <c r="S13" s="16"/>
      <c r="T13" s="16"/>
      <c r="U13" s="16"/>
      <c r="V13" s="16"/>
      <c r="W13" s="16"/>
      <c r="X13" s="16"/>
      <c r="Y13" s="16"/>
      <c r="Z13" s="16"/>
      <c r="AA13" s="16"/>
      <c r="AB13" s="16"/>
      <c r="AC13" s="54"/>
    </row>
    <row r="14" spans="2:35" ht="15" thickBot="1">
      <c r="C14" s="53"/>
      <c r="D14" s="16"/>
      <c r="E14" s="130"/>
      <c r="F14" s="130"/>
      <c r="G14" s="130"/>
      <c r="H14" s="16"/>
      <c r="I14" s="16"/>
      <c r="J14" s="130"/>
      <c r="K14" s="130"/>
      <c r="L14" s="54"/>
      <c r="N14" s="53"/>
      <c r="O14" s="16"/>
      <c r="P14" s="16"/>
      <c r="Q14" s="16"/>
      <c r="R14" s="16"/>
      <c r="S14" s="16"/>
      <c r="T14" s="16"/>
      <c r="U14" s="16"/>
      <c r="V14" s="16"/>
      <c r="W14" s="16"/>
      <c r="X14" s="16"/>
      <c r="Y14" s="16"/>
      <c r="Z14" s="16"/>
      <c r="AA14" s="16"/>
      <c r="AB14" s="16"/>
      <c r="AC14" s="54"/>
    </row>
    <row r="15" spans="2:35" ht="18">
      <c r="C15" s="53"/>
      <c r="D15" s="70" t="s">
        <v>5</v>
      </c>
      <c r="E15" s="132"/>
      <c r="F15" s="132"/>
      <c r="G15" s="133"/>
      <c r="H15" s="16"/>
      <c r="I15" s="72" t="s">
        <v>6</v>
      </c>
      <c r="J15" s="138"/>
      <c r="K15" s="139"/>
      <c r="L15" s="54"/>
      <c r="N15" s="53"/>
      <c r="O15" s="70" t="s">
        <v>7</v>
      </c>
      <c r="P15" s="59"/>
      <c r="Q15" s="59"/>
      <c r="R15" s="59"/>
      <c r="S15" s="59"/>
      <c r="T15" s="60"/>
      <c r="U15" s="16"/>
      <c r="V15" s="16"/>
      <c r="W15" s="99" t="s">
        <v>6</v>
      </c>
      <c r="X15" s="73"/>
      <c r="Y15" s="73"/>
      <c r="Z15" s="73"/>
      <c r="AA15" s="73"/>
      <c r="AB15" s="74"/>
      <c r="AC15" s="54"/>
      <c r="AD15" s="142"/>
      <c r="AE15" s="143"/>
      <c r="AF15" s="143"/>
      <c r="AG15" s="143"/>
      <c r="AH15" s="143"/>
      <c r="AI15" s="142"/>
    </row>
    <row r="16" spans="2:35">
      <c r="C16" s="53"/>
      <c r="D16" s="61"/>
      <c r="E16" s="65"/>
      <c r="F16" s="65"/>
      <c r="G16" s="66"/>
      <c r="H16" s="16"/>
      <c r="I16" s="75"/>
      <c r="J16" s="126"/>
      <c r="K16" s="83"/>
      <c r="L16" s="54"/>
      <c r="N16" s="53"/>
      <c r="O16" s="61"/>
      <c r="P16" s="62"/>
      <c r="Q16" s="62"/>
      <c r="R16" s="62"/>
      <c r="S16" s="62"/>
      <c r="T16" s="63"/>
      <c r="U16" s="16"/>
      <c r="V16" s="16"/>
      <c r="W16" s="75"/>
      <c r="X16" s="78"/>
      <c r="Y16" s="78"/>
      <c r="Z16" s="78"/>
      <c r="AA16" s="78"/>
      <c r="AB16" s="77"/>
      <c r="AC16" s="54"/>
      <c r="AD16" s="144"/>
      <c r="AE16" s="143"/>
      <c r="AF16" s="145"/>
      <c r="AG16" s="146"/>
      <c r="AH16" s="146"/>
      <c r="AI16" s="144"/>
    </row>
    <row r="17" spans="3:34">
      <c r="C17" s="53"/>
      <c r="D17" s="64" t="s">
        <v>8</v>
      </c>
      <c r="E17" s="65"/>
      <c r="F17" s="112"/>
      <c r="G17" s="66"/>
      <c r="H17" s="16"/>
      <c r="I17" s="80" t="s">
        <v>8</v>
      </c>
      <c r="J17" s="82"/>
      <c r="K17" s="140"/>
      <c r="L17" s="54"/>
      <c r="N17" s="53"/>
      <c r="O17" s="61"/>
      <c r="P17" s="62"/>
      <c r="Q17" s="62"/>
      <c r="R17" s="112" t="s">
        <v>9</v>
      </c>
      <c r="S17" s="96"/>
      <c r="T17" s="148"/>
      <c r="U17" s="147"/>
      <c r="V17" s="16"/>
      <c r="W17" s="75"/>
      <c r="X17" s="78"/>
      <c r="Y17" s="78"/>
      <c r="Z17" s="126" t="s">
        <v>9</v>
      </c>
      <c r="AA17" s="78"/>
      <c r="AB17" s="77"/>
      <c r="AC17" s="54"/>
      <c r="AF17" s="38"/>
      <c r="AG17" s="128"/>
      <c r="AH17" s="128"/>
    </row>
    <row r="18" spans="3:34" ht="16.2">
      <c r="C18" s="53"/>
      <c r="D18" s="61"/>
      <c r="E18" s="65" t="s">
        <v>10</v>
      </c>
      <c r="F18" s="65" t="s">
        <v>10</v>
      </c>
      <c r="G18" s="66"/>
      <c r="H18" s="16"/>
      <c r="I18" s="75"/>
      <c r="J18" s="82"/>
      <c r="K18" s="83"/>
      <c r="L18" s="54"/>
      <c r="N18" s="53"/>
      <c r="O18" s="64" t="s">
        <v>11</v>
      </c>
      <c r="P18" s="62"/>
      <c r="Q18" s="96" t="s">
        <v>12</v>
      </c>
      <c r="R18" s="96"/>
      <c r="S18" s="96"/>
      <c r="T18" s="122"/>
      <c r="U18" s="147"/>
      <c r="V18" s="16"/>
      <c r="W18" s="80" t="s">
        <v>11</v>
      </c>
      <c r="X18" s="78"/>
      <c r="Y18" s="76" t="s">
        <v>12</v>
      </c>
      <c r="Z18" s="76"/>
      <c r="AA18" s="76"/>
      <c r="AB18" s="79"/>
      <c r="AC18" s="54"/>
    </row>
    <row r="19" spans="3:34">
      <c r="C19" s="53"/>
      <c r="D19" s="61" t="s">
        <v>13</v>
      </c>
      <c r="E19" s="65" t="s">
        <v>14</v>
      </c>
      <c r="F19" s="65" t="s">
        <v>15</v>
      </c>
      <c r="G19" s="66" t="s">
        <v>16</v>
      </c>
      <c r="H19" s="16"/>
      <c r="I19" s="75" t="s">
        <v>13</v>
      </c>
      <c r="J19" s="82" t="s">
        <v>14</v>
      </c>
      <c r="K19" s="83" t="s">
        <v>15</v>
      </c>
      <c r="L19" s="54"/>
      <c r="N19" s="53"/>
      <c r="O19" s="61" t="s">
        <v>17</v>
      </c>
      <c r="P19" s="123">
        <v>0</v>
      </c>
      <c r="Q19" s="123">
        <v>7.2</v>
      </c>
      <c r="R19" s="123">
        <v>10.1</v>
      </c>
      <c r="S19" s="123">
        <v>12.2</v>
      </c>
      <c r="T19" s="124">
        <v>12.6</v>
      </c>
      <c r="U19" s="16"/>
      <c r="V19" s="16"/>
      <c r="W19" s="75" t="s">
        <v>17</v>
      </c>
      <c r="X19" s="86">
        <v>0</v>
      </c>
      <c r="Y19" s="86">
        <v>7.2</v>
      </c>
      <c r="Z19" s="86">
        <v>10.1</v>
      </c>
      <c r="AA19" s="86">
        <v>12.2</v>
      </c>
      <c r="AB19" s="87">
        <v>12.6</v>
      </c>
      <c r="AC19" s="54"/>
    </row>
    <row r="20" spans="3:34">
      <c r="C20" s="53"/>
      <c r="D20" s="61">
        <v>1</v>
      </c>
      <c r="E20" s="65">
        <v>8</v>
      </c>
      <c r="F20" s="65">
        <v>13</v>
      </c>
      <c r="G20" s="66">
        <f>SUM(E20:F20)</f>
        <v>21</v>
      </c>
      <c r="H20" s="16"/>
      <c r="I20" s="75">
        <v>1</v>
      </c>
      <c r="J20" s="84">
        <f>100/G20*E20</f>
        <v>38.095238095238095</v>
      </c>
      <c r="K20" s="85">
        <f>100/G20*F20</f>
        <v>61.904761904761905</v>
      </c>
      <c r="L20" s="54"/>
      <c r="N20" s="53"/>
      <c r="O20" s="61">
        <v>1</v>
      </c>
      <c r="P20" s="65">
        <v>8</v>
      </c>
      <c r="Q20" s="65">
        <v>8</v>
      </c>
      <c r="R20" s="65">
        <v>7</v>
      </c>
      <c r="S20" s="65">
        <v>7</v>
      </c>
      <c r="T20" s="66">
        <v>6</v>
      </c>
      <c r="U20" s="16"/>
      <c r="V20" s="16"/>
      <c r="W20" s="149">
        <v>1</v>
      </c>
      <c r="X20" s="84">
        <v>100</v>
      </c>
      <c r="Y20" s="84">
        <v>100</v>
      </c>
      <c r="Z20" s="84">
        <v>87.5</v>
      </c>
      <c r="AA20" s="84">
        <v>87.5</v>
      </c>
      <c r="AB20" s="85">
        <v>75</v>
      </c>
      <c r="AC20" s="54"/>
    </row>
    <row r="21" spans="3:34">
      <c r="C21" s="53"/>
      <c r="D21" s="61">
        <v>2</v>
      </c>
      <c r="E21" s="65">
        <v>10</v>
      </c>
      <c r="F21" s="65">
        <v>11</v>
      </c>
      <c r="G21" s="66">
        <f t="shared" ref="G21:G22" si="0">SUM(E21:F21)</f>
        <v>21</v>
      </c>
      <c r="H21" s="16"/>
      <c r="I21" s="75">
        <v>2</v>
      </c>
      <c r="J21" s="84">
        <f>100/G21*E21</f>
        <v>47.61904761904762</v>
      </c>
      <c r="K21" s="85">
        <f>100/G21*F21</f>
        <v>52.38095238095238</v>
      </c>
      <c r="L21" s="54"/>
      <c r="N21" s="53"/>
      <c r="O21" s="61">
        <v>2</v>
      </c>
      <c r="P21" s="65">
        <v>10</v>
      </c>
      <c r="Q21" s="65">
        <v>10</v>
      </c>
      <c r="R21" s="65">
        <v>10</v>
      </c>
      <c r="S21" s="65">
        <v>9</v>
      </c>
      <c r="T21" s="66">
        <v>9</v>
      </c>
      <c r="U21" s="16"/>
      <c r="V21" s="16"/>
      <c r="W21" s="149">
        <v>2</v>
      </c>
      <c r="X21" s="84">
        <v>100</v>
      </c>
      <c r="Y21" s="84">
        <v>100</v>
      </c>
      <c r="Z21" s="84">
        <v>100</v>
      </c>
      <c r="AA21" s="84">
        <v>90</v>
      </c>
      <c r="AB21" s="85">
        <v>90</v>
      </c>
      <c r="AC21" s="54"/>
    </row>
    <row r="22" spans="3:34">
      <c r="C22" s="53"/>
      <c r="D22" s="61">
        <v>3</v>
      </c>
      <c r="E22" s="65">
        <v>15</v>
      </c>
      <c r="F22" s="65">
        <v>6</v>
      </c>
      <c r="G22" s="66">
        <f t="shared" si="0"/>
        <v>21</v>
      </c>
      <c r="H22" s="16"/>
      <c r="I22" s="75">
        <v>3</v>
      </c>
      <c r="J22" s="84">
        <f>100/G22*E22</f>
        <v>71.428571428571431</v>
      </c>
      <c r="K22" s="85">
        <f>100/G22*F22</f>
        <v>28.571428571428569</v>
      </c>
      <c r="L22" s="54"/>
      <c r="N22" s="53"/>
      <c r="O22" s="61">
        <v>3</v>
      </c>
      <c r="P22" s="65">
        <v>15</v>
      </c>
      <c r="Q22" s="65">
        <v>15</v>
      </c>
      <c r="R22" s="65">
        <v>15</v>
      </c>
      <c r="S22" s="65">
        <v>15</v>
      </c>
      <c r="T22" s="66">
        <v>14</v>
      </c>
      <c r="U22" s="16"/>
      <c r="V22" s="16"/>
      <c r="W22" s="149">
        <v>3</v>
      </c>
      <c r="X22" s="84">
        <v>100</v>
      </c>
      <c r="Y22" s="84">
        <v>100</v>
      </c>
      <c r="Z22" s="84">
        <v>100</v>
      </c>
      <c r="AA22" s="84">
        <v>100</v>
      </c>
      <c r="AB22" s="85">
        <v>93.333333333333343</v>
      </c>
      <c r="AC22" s="54"/>
    </row>
    <row r="23" spans="3:34">
      <c r="C23" s="53"/>
      <c r="D23" s="61"/>
      <c r="E23" s="65"/>
      <c r="F23" s="65"/>
      <c r="G23" s="66"/>
      <c r="H23" s="16"/>
      <c r="I23" s="80" t="s">
        <v>18</v>
      </c>
      <c r="J23" s="86">
        <f>AVERAGE(J20:J22)</f>
        <v>52.380952380952387</v>
      </c>
      <c r="K23" s="87">
        <f>AVERAGE(K20:K22)</f>
        <v>47.619047619047613</v>
      </c>
      <c r="L23" s="54"/>
      <c r="N23" s="53"/>
      <c r="O23" s="61"/>
      <c r="P23" s="65"/>
      <c r="Q23" s="65"/>
      <c r="R23" s="65"/>
      <c r="S23" s="65"/>
      <c r="T23" s="66"/>
      <c r="U23" s="16"/>
      <c r="V23" s="16"/>
      <c r="W23" s="80" t="s">
        <v>19</v>
      </c>
      <c r="X23" s="86">
        <v>100</v>
      </c>
      <c r="Y23" s="86">
        <v>100</v>
      </c>
      <c r="Z23" s="86">
        <v>95.833333333333329</v>
      </c>
      <c r="AA23" s="86">
        <v>92.5</v>
      </c>
      <c r="AB23" s="87">
        <v>86.111111111111128</v>
      </c>
      <c r="AC23" s="54"/>
    </row>
    <row r="24" spans="3:34">
      <c r="C24" s="53"/>
      <c r="D24" s="61"/>
      <c r="E24" s="65"/>
      <c r="F24" s="65"/>
      <c r="G24" s="66"/>
      <c r="H24" s="16"/>
      <c r="I24" s="80" t="s">
        <v>20</v>
      </c>
      <c r="J24" s="86">
        <f>STDEV(J20:J22)</f>
        <v>17.16929178792374</v>
      </c>
      <c r="K24" s="87">
        <f>STDEV(K20:K22)</f>
        <v>17.169291787923779</v>
      </c>
      <c r="L24" s="54"/>
      <c r="N24" s="53"/>
      <c r="O24" s="61"/>
      <c r="P24" s="65"/>
      <c r="Q24" s="65"/>
      <c r="R24" s="65"/>
      <c r="S24" s="65"/>
      <c r="T24" s="66"/>
      <c r="U24" s="16"/>
      <c r="V24" s="16"/>
      <c r="W24" s="80" t="s">
        <v>20</v>
      </c>
      <c r="X24" s="86">
        <v>0</v>
      </c>
      <c r="Y24" s="86">
        <v>0</v>
      </c>
      <c r="Z24" s="86">
        <v>7.2168783648703219</v>
      </c>
      <c r="AA24" s="86">
        <v>6.6143782776614763</v>
      </c>
      <c r="AB24" s="87">
        <v>9.7657754618038624</v>
      </c>
      <c r="AC24" s="54"/>
    </row>
    <row r="25" spans="3:34">
      <c r="C25" s="53"/>
      <c r="D25" s="61"/>
      <c r="E25" s="65" t="s">
        <v>10</v>
      </c>
      <c r="F25" s="65" t="s">
        <v>10</v>
      </c>
      <c r="G25" s="66"/>
      <c r="H25" s="16"/>
      <c r="I25" s="75"/>
      <c r="J25" s="82"/>
      <c r="K25" s="83"/>
      <c r="L25" s="54"/>
      <c r="N25" s="53"/>
      <c r="O25" s="61"/>
      <c r="P25" s="62"/>
      <c r="Q25" s="62"/>
      <c r="R25" s="62"/>
      <c r="S25" s="62"/>
      <c r="T25" s="63"/>
      <c r="U25" s="16"/>
      <c r="V25" s="16"/>
      <c r="W25" s="75"/>
      <c r="X25" s="78"/>
      <c r="Y25" s="78"/>
      <c r="Z25" s="78"/>
      <c r="AA25" s="78"/>
      <c r="AB25" s="77"/>
      <c r="AC25" s="54"/>
    </row>
    <row r="26" spans="3:34">
      <c r="C26" s="53"/>
      <c r="D26" s="61" t="s">
        <v>21</v>
      </c>
      <c r="E26" s="65" t="s">
        <v>14</v>
      </c>
      <c r="F26" s="65" t="s">
        <v>15</v>
      </c>
      <c r="G26" s="66" t="s">
        <v>16</v>
      </c>
      <c r="H26" s="16"/>
      <c r="I26" s="75" t="s">
        <v>21</v>
      </c>
      <c r="J26" s="82" t="s">
        <v>14</v>
      </c>
      <c r="K26" s="83" t="s">
        <v>15</v>
      </c>
      <c r="L26" s="54"/>
      <c r="N26" s="53"/>
      <c r="O26" s="61" t="s">
        <v>22</v>
      </c>
      <c r="P26" s="65"/>
      <c r="Q26" s="65"/>
      <c r="R26" s="65"/>
      <c r="S26" s="65"/>
      <c r="T26" s="66"/>
      <c r="U26" s="16"/>
      <c r="V26" s="16"/>
      <c r="W26" s="75" t="s">
        <v>22</v>
      </c>
      <c r="X26" s="84"/>
      <c r="Y26" s="84"/>
      <c r="Z26" s="84"/>
      <c r="AA26" s="84"/>
      <c r="AB26" s="85"/>
      <c r="AC26" s="54"/>
    </row>
    <row r="27" spans="3:34">
      <c r="C27" s="53"/>
      <c r="D27" s="61">
        <v>1</v>
      </c>
      <c r="E27" s="65">
        <v>9</v>
      </c>
      <c r="F27" s="65">
        <v>12</v>
      </c>
      <c r="G27" s="66">
        <f>SUM(E27:F27)</f>
        <v>21</v>
      </c>
      <c r="H27" s="16"/>
      <c r="I27" s="75">
        <v>1</v>
      </c>
      <c r="J27" s="84">
        <f>100/G27*E27</f>
        <v>42.857142857142854</v>
      </c>
      <c r="K27" s="85">
        <f>100/G27*F27</f>
        <v>57.142857142857139</v>
      </c>
      <c r="L27" s="54"/>
      <c r="N27" s="53"/>
      <c r="O27" s="61">
        <v>1</v>
      </c>
      <c r="P27" s="65">
        <v>4</v>
      </c>
      <c r="Q27" s="65">
        <v>4</v>
      </c>
      <c r="R27" s="65">
        <v>4</v>
      </c>
      <c r="S27" s="65">
        <v>4</v>
      </c>
      <c r="T27" s="66">
        <v>4</v>
      </c>
      <c r="U27" s="16"/>
      <c r="V27" s="16"/>
      <c r="W27" s="149">
        <v>1</v>
      </c>
      <c r="X27" s="84">
        <v>100</v>
      </c>
      <c r="Y27" s="84">
        <v>100</v>
      </c>
      <c r="Z27" s="84">
        <v>100</v>
      </c>
      <c r="AA27" s="84">
        <v>100</v>
      </c>
      <c r="AB27" s="85">
        <v>100</v>
      </c>
      <c r="AC27" s="54"/>
    </row>
    <row r="28" spans="3:34">
      <c r="C28" s="53"/>
      <c r="D28" s="61">
        <v>2</v>
      </c>
      <c r="E28" s="65">
        <v>9</v>
      </c>
      <c r="F28" s="65">
        <v>12</v>
      </c>
      <c r="G28" s="66">
        <f t="shared" ref="G28:G29" si="1">SUM(E28:F28)</f>
        <v>21</v>
      </c>
      <c r="H28" s="16"/>
      <c r="I28" s="75">
        <v>2</v>
      </c>
      <c r="J28" s="84">
        <f>100/G28*E28</f>
        <v>42.857142857142854</v>
      </c>
      <c r="K28" s="85">
        <f>100/G28*F28</f>
        <v>57.142857142857139</v>
      </c>
      <c r="L28" s="54"/>
      <c r="N28" s="53"/>
      <c r="O28" s="61">
        <v>2</v>
      </c>
      <c r="P28" s="65">
        <v>12</v>
      </c>
      <c r="Q28" s="65">
        <v>12</v>
      </c>
      <c r="R28" s="65">
        <v>12</v>
      </c>
      <c r="S28" s="65">
        <v>11</v>
      </c>
      <c r="T28" s="66">
        <v>11</v>
      </c>
      <c r="U28" s="16"/>
      <c r="V28" s="16"/>
      <c r="W28" s="149">
        <v>2</v>
      </c>
      <c r="X28" s="84">
        <v>100</v>
      </c>
      <c r="Y28" s="84">
        <v>100</v>
      </c>
      <c r="Z28" s="84">
        <v>100</v>
      </c>
      <c r="AA28" s="84">
        <v>91.666666666666671</v>
      </c>
      <c r="AB28" s="85">
        <v>91.666666666666671</v>
      </c>
      <c r="AC28" s="54"/>
    </row>
    <row r="29" spans="3:34">
      <c r="C29" s="53"/>
      <c r="D29" s="61">
        <v>3</v>
      </c>
      <c r="E29" s="65">
        <v>18</v>
      </c>
      <c r="F29" s="65">
        <v>3</v>
      </c>
      <c r="G29" s="66">
        <f t="shared" si="1"/>
        <v>21</v>
      </c>
      <c r="H29" s="16"/>
      <c r="I29" s="75">
        <v>3</v>
      </c>
      <c r="J29" s="84">
        <f>100/G29*E29</f>
        <v>85.714285714285708</v>
      </c>
      <c r="K29" s="85">
        <f>100/G29*F29</f>
        <v>14.285714285714285</v>
      </c>
      <c r="L29" s="54"/>
      <c r="N29" s="53"/>
      <c r="O29" s="61">
        <v>3</v>
      </c>
      <c r="P29" s="65">
        <v>9</v>
      </c>
      <c r="Q29" s="65">
        <v>9</v>
      </c>
      <c r="R29" s="65">
        <v>9</v>
      </c>
      <c r="S29" s="65">
        <v>9</v>
      </c>
      <c r="T29" s="66">
        <v>9</v>
      </c>
      <c r="U29" s="16"/>
      <c r="V29" s="16"/>
      <c r="W29" s="149">
        <v>3</v>
      </c>
      <c r="X29" s="84">
        <v>100</v>
      </c>
      <c r="Y29" s="84">
        <v>100</v>
      </c>
      <c r="Z29" s="84">
        <v>100</v>
      </c>
      <c r="AA29" s="84">
        <v>100</v>
      </c>
      <c r="AB29" s="85">
        <v>100</v>
      </c>
      <c r="AC29" s="54"/>
    </row>
    <row r="30" spans="3:34">
      <c r="C30" s="53"/>
      <c r="D30" s="61"/>
      <c r="E30" s="65"/>
      <c r="F30" s="65"/>
      <c r="G30" s="66"/>
      <c r="H30" s="16"/>
      <c r="I30" s="80" t="s">
        <v>18</v>
      </c>
      <c r="J30" s="86">
        <f>AVERAGE(J27:J29)</f>
        <v>57.142857142857139</v>
      </c>
      <c r="K30" s="87">
        <f>AVERAGE(K27:K29)</f>
        <v>42.857142857142854</v>
      </c>
      <c r="L30" s="54"/>
      <c r="N30" s="53"/>
      <c r="O30" s="61"/>
      <c r="P30" s="65"/>
      <c r="Q30" s="65"/>
      <c r="R30" s="65"/>
      <c r="S30" s="65"/>
      <c r="T30" s="66"/>
      <c r="U30" s="16"/>
      <c r="V30" s="16"/>
      <c r="W30" s="80" t="s">
        <v>19</v>
      </c>
      <c r="X30" s="86">
        <v>100</v>
      </c>
      <c r="Y30" s="86">
        <v>100</v>
      </c>
      <c r="Z30" s="86">
        <v>100</v>
      </c>
      <c r="AA30" s="86">
        <v>97.222222222222229</v>
      </c>
      <c r="AB30" s="87">
        <v>97.222222222222229</v>
      </c>
      <c r="AC30" s="54"/>
    </row>
    <row r="31" spans="3:34">
      <c r="C31" s="53"/>
      <c r="D31" s="61"/>
      <c r="E31" s="65"/>
      <c r="F31" s="65"/>
      <c r="G31" s="66"/>
      <c r="H31" s="16"/>
      <c r="I31" s="80" t="s">
        <v>20</v>
      </c>
      <c r="J31" s="86">
        <f>STDEV(J27:J29)</f>
        <v>24.743582965269674</v>
      </c>
      <c r="K31" s="87">
        <f>STDEV(K27:K29)</f>
        <v>24.743582965269685</v>
      </c>
      <c r="L31" s="54"/>
      <c r="N31" s="53"/>
      <c r="O31" s="61"/>
      <c r="P31" s="65"/>
      <c r="Q31" s="65"/>
      <c r="R31" s="65"/>
      <c r="S31" s="65"/>
      <c r="T31" s="66"/>
      <c r="U31" s="16"/>
      <c r="V31" s="16"/>
      <c r="W31" s="80" t="s">
        <v>20</v>
      </c>
      <c r="X31" s="86">
        <v>0</v>
      </c>
      <c r="Y31" s="86">
        <v>0</v>
      </c>
      <c r="Z31" s="86">
        <v>0</v>
      </c>
      <c r="AA31" s="86">
        <v>4.8112522432468783</v>
      </c>
      <c r="AB31" s="87">
        <v>4.8112522432468783</v>
      </c>
      <c r="AC31" s="54"/>
    </row>
    <row r="32" spans="3:34">
      <c r="C32" s="53"/>
      <c r="D32" s="61"/>
      <c r="E32" s="65" t="s">
        <v>10</v>
      </c>
      <c r="F32" s="65" t="s">
        <v>10</v>
      </c>
      <c r="G32" s="66"/>
      <c r="H32" s="16"/>
      <c r="I32" s="75"/>
      <c r="J32" s="82"/>
      <c r="K32" s="83"/>
      <c r="L32" s="54"/>
      <c r="N32" s="53"/>
      <c r="O32" s="61"/>
      <c r="P32" s="62"/>
      <c r="Q32" s="62"/>
      <c r="R32" s="62"/>
      <c r="S32" s="62"/>
      <c r="T32" s="63"/>
      <c r="U32" s="16"/>
      <c r="V32" s="16"/>
      <c r="W32" s="75"/>
      <c r="X32" s="78"/>
      <c r="Y32" s="78"/>
      <c r="Z32" s="78"/>
      <c r="AA32" s="78"/>
      <c r="AB32" s="77"/>
      <c r="AC32" s="54"/>
    </row>
    <row r="33" spans="3:29">
      <c r="C33" s="53"/>
      <c r="D33" s="61" t="s">
        <v>23</v>
      </c>
      <c r="E33" s="65" t="s">
        <v>14</v>
      </c>
      <c r="F33" s="65" t="s">
        <v>15</v>
      </c>
      <c r="G33" s="66" t="s">
        <v>16</v>
      </c>
      <c r="H33" s="16"/>
      <c r="I33" s="75" t="s">
        <v>23</v>
      </c>
      <c r="J33" s="82" t="s">
        <v>14</v>
      </c>
      <c r="K33" s="83" t="s">
        <v>15</v>
      </c>
      <c r="L33" s="54"/>
      <c r="N33" s="53"/>
      <c r="O33" s="61" t="s">
        <v>24</v>
      </c>
      <c r="P33" s="65"/>
      <c r="Q33" s="65"/>
      <c r="R33" s="65"/>
      <c r="S33" s="65"/>
      <c r="T33" s="66"/>
      <c r="U33" s="16"/>
      <c r="V33" s="16"/>
      <c r="W33" s="75" t="s">
        <v>24</v>
      </c>
      <c r="X33" s="84"/>
      <c r="Y33" s="84"/>
      <c r="Z33" s="84"/>
      <c r="AA33" s="84"/>
      <c r="AB33" s="85"/>
      <c r="AC33" s="54"/>
    </row>
    <row r="34" spans="3:29">
      <c r="C34" s="53"/>
      <c r="D34" s="61">
        <v>1</v>
      </c>
      <c r="E34" s="65">
        <v>9</v>
      </c>
      <c r="F34" s="65">
        <v>12</v>
      </c>
      <c r="G34" s="66">
        <f>SUM(E34:F34)</f>
        <v>21</v>
      </c>
      <c r="H34" s="16"/>
      <c r="I34" s="75">
        <v>1</v>
      </c>
      <c r="J34" s="84">
        <f>100/G34*E34</f>
        <v>42.857142857142854</v>
      </c>
      <c r="K34" s="85">
        <f>100/G34*F34</f>
        <v>57.142857142857139</v>
      </c>
      <c r="L34" s="54"/>
      <c r="N34" s="53"/>
      <c r="O34" s="61">
        <v>1</v>
      </c>
      <c r="P34" s="65">
        <v>5</v>
      </c>
      <c r="Q34" s="65">
        <v>5</v>
      </c>
      <c r="R34" s="65">
        <v>5</v>
      </c>
      <c r="S34" s="65">
        <v>5</v>
      </c>
      <c r="T34" s="66">
        <v>5</v>
      </c>
      <c r="U34" s="16"/>
      <c r="V34" s="16"/>
      <c r="W34" s="149">
        <v>1</v>
      </c>
      <c r="X34" s="84">
        <v>100</v>
      </c>
      <c r="Y34" s="84">
        <v>100</v>
      </c>
      <c r="Z34" s="84">
        <v>100</v>
      </c>
      <c r="AA34" s="84">
        <v>100</v>
      </c>
      <c r="AB34" s="85">
        <v>100</v>
      </c>
      <c r="AC34" s="54"/>
    </row>
    <row r="35" spans="3:29">
      <c r="C35" s="53"/>
      <c r="D35" s="61">
        <v>2</v>
      </c>
      <c r="E35" s="65">
        <v>19</v>
      </c>
      <c r="F35" s="65">
        <v>2</v>
      </c>
      <c r="G35" s="66">
        <f t="shared" ref="G35:G36" si="2">SUM(E35:F35)</f>
        <v>21</v>
      </c>
      <c r="H35" s="16"/>
      <c r="I35" s="75">
        <v>2</v>
      </c>
      <c r="J35" s="84">
        <f>100/G35*E35</f>
        <v>90.476190476190482</v>
      </c>
      <c r="K35" s="85">
        <f>100/G35*F35</f>
        <v>9.5238095238095237</v>
      </c>
      <c r="L35" s="54"/>
      <c r="N35" s="53"/>
      <c r="O35" s="61">
        <v>2</v>
      </c>
      <c r="P35" s="65">
        <v>2</v>
      </c>
      <c r="Q35" s="65">
        <v>2</v>
      </c>
      <c r="R35" s="65">
        <v>2</v>
      </c>
      <c r="S35" s="65">
        <v>2</v>
      </c>
      <c r="T35" s="66">
        <v>2</v>
      </c>
      <c r="U35" s="16"/>
      <c r="V35" s="16"/>
      <c r="W35" s="149">
        <v>2</v>
      </c>
      <c r="X35" s="84">
        <v>100</v>
      </c>
      <c r="Y35" s="84">
        <v>100</v>
      </c>
      <c r="Z35" s="84">
        <v>100</v>
      </c>
      <c r="AA35" s="84">
        <v>100</v>
      </c>
      <c r="AB35" s="85">
        <v>100</v>
      </c>
      <c r="AC35" s="54"/>
    </row>
    <row r="36" spans="3:29">
      <c r="C36" s="53"/>
      <c r="D36" s="61">
        <v>3</v>
      </c>
      <c r="E36" s="65">
        <v>11</v>
      </c>
      <c r="F36" s="65">
        <v>10</v>
      </c>
      <c r="G36" s="66">
        <f t="shared" si="2"/>
        <v>21</v>
      </c>
      <c r="H36" s="16"/>
      <c r="I36" s="75">
        <v>3</v>
      </c>
      <c r="J36" s="84">
        <f>100/G36*E36</f>
        <v>52.38095238095238</v>
      </c>
      <c r="K36" s="85">
        <f>100/G36*F36</f>
        <v>47.61904761904762</v>
      </c>
      <c r="L36" s="54"/>
      <c r="N36" s="53"/>
      <c r="O36" s="61">
        <v>3</v>
      </c>
      <c r="P36" s="65">
        <v>4</v>
      </c>
      <c r="Q36" s="65">
        <v>3</v>
      </c>
      <c r="R36" s="65">
        <v>3</v>
      </c>
      <c r="S36" s="65">
        <v>3</v>
      </c>
      <c r="T36" s="66">
        <v>3</v>
      </c>
      <c r="U36" s="16"/>
      <c r="V36" s="16"/>
      <c r="W36" s="149">
        <v>3</v>
      </c>
      <c r="X36" s="84">
        <v>100</v>
      </c>
      <c r="Y36" s="84">
        <v>75</v>
      </c>
      <c r="Z36" s="84">
        <v>75</v>
      </c>
      <c r="AA36" s="84">
        <v>75</v>
      </c>
      <c r="AB36" s="85">
        <v>75</v>
      </c>
      <c r="AC36" s="54"/>
    </row>
    <row r="37" spans="3:29">
      <c r="C37" s="53"/>
      <c r="D37" s="61"/>
      <c r="E37" s="65"/>
      <c r="F37" s="65"/>
      <c r="G37" s="66"/>
      <c r="H37" s="16"/>
      <c r="I37" s="80" t="s">
        <v>18</v>
      </c>
      <c r="J37" s="86">
        <f>AVERAGE(J34:J36)</f>
        <v>61.904761904761905</v>
      </c>
      <c r="K37" s="87">
        <f>AVERAGE(K34:K36)</f>
        <v>38.095238095238095</v>
      </c>
      <c r="L37" s="54"/>
      <c r="N37" s="53"/>
      <c r="O37" s="61"/>
      <c r="P37" s="65"/>
      <c r="Q37" s="65"/>
      <c r="R37" s="65"/>
      <c r="S37" s="65"/>
      <c r="T37" s="66"/>
      <c r="U37" s="16"/>
      <c r="V37" s="16"/>
      <c r="W37" s="80" t="s">
        <v>19</v>
      </c>
      <c r="X37" s="86">
        <v>100</v>
      </c>
      <c r="Y37" s="86">
        <v>91.666666666666671</v>
      </c>
      <c r="Z37" s="86">
        <v>91.666666666666671</v>
      </c>
      <c r="AA37" s="86">
        <v>91.666666666666671</v>
      </c>
      <c r="AB37" s="87">
        <v>91.666666666666671</v>
      </c>
      <c r="AC37" s="54"/>
    </row>
    <row r="38" spans="3:29">
      <c r="C38" s="53"/>
      <c r="D38" s="61"/>
      <c r="E38" s="65"/>
      <c r="F38" s="65"/>
      <c r="G38" s="66"/>
      <c r="H38" s="16"/>
      <c r="I38" s="80" t="s">
        <v>20</v>
      </c>
      <c r="J38" s="86">
        <f>STDEV(J34:J36)</f>
        <v>25.197631533948488</v>
      </c>
      <c r="K38" s="87">
        <f>STDEV(K34:K36)</f>
        <v>25.197631533948488</v>
      </c>
      <c r="L38" s="54"/>
      <c r="N38" s="53"/>
      <c r="O38" s="61"/>
      <c r="P38" s="62"/>
      <c r="Q38" s="62"/>
      <c r="R38" s="62"/>
      <c r="S38" s="62"/>
      <c r="T38" s="63"/>
      <c r="U38" s="16"/>
      <c r="V38" s="16"/>
      <c r="W38" s="80" t="s">
        <v>20</v>
      </c>
      <c r="X38" s="86">
        <v>0</v>
      </c>
      <c r="Y38" s="86">
        <v>14.433756729740665</v>
      </c>
      <c r="Z38" s="86">
        <v>14.433756729740665</v>
      </c>
      <c r="AA38" s="86">
        <v>14.433756729740665</v>
      </c>
      <c r="AB38" s="87">
        <v>14.433756729740665</v>
      </c>
      <c r="AC38" s="54"/>
    </row>
    <row r="39" spans="3:29">
      <c r="C39" s="53"/>
      <c r="D39" s="61"/>
      <c r="E39" s="65" t="s">
        <v>10</v>
      </c>
      <c r="F39" s="65" t="s">
        <v>10</v>
      </c>
      <c r="G39" s="66"/>
      <c r="H39" s="16"/>
      <c r="I39" s="80"/>
      <c r="J39" s="86"/>
      <c r="K39" s="87"/>
      <c r="L39" s="54"/>
      <c r="N39" s="53"/>
      <c r="O39" s="61"/>
      <c r="P39" s="62"/>
      <c r="Q39" s="62"/>
      <c r="R39" s="62"/>
      <c r="S39" s="62"/>
      <c r="T39" s="63"/>
      <c r="U39" s="16"/>
      <c r="V39" s="16"/>
      <c r="W39" s="75"/>
      <c r="X39" s="78"/>
      <c r="Y39" s="78"/>
      <c r="Z39" s="78"/>
      <c r="AA39" s="78"/>
      <c r="AB39" s="77"/>
      <c r="AC39" s="54"/>
    </row>
    <row r="40" spans="3:29">
      <c r="C40" s="53"/>
      <c r="D40" s="61" t="s">
        <v>25</v>
      </c>
      <c r="E40" s="65" t="s">
        <v>14</v>
      </c>
      <c r="F40" s="65" t="s">
        <v>15</v>
      </c>
      <c r="G40" s="66" t="s">
        <v>16</v>
      </c>
      <c r="H40" s="16"/>
      <c r="I40" s="75" t="s">
        <v>25</v>
      </c>
      <c r="J40" s="82" t="s">
        <v>14</v>
      </c>
      <c r="K40" s="83" t="s">
        <v>15</v>
      </c>
      <c r="L40" s="54"/>
      <c r="N40" s="53"/>
      <c r="O40" s="61"/>
      <c r="P40" s="62"/>
      <c r="Q40" s="62"/>
      <c r="R40" s="62"/>
      <c r="S40" s="62"/>
      <c r="T40" s="63"/>
      <c r="U40" s="16"/>
      <c r="V40" s="16"/>
      <c r="W40" s="75"/>
      <c r="X40" s="78"/>
      <c r="Y40" s="78"/>
      <c r="Z40" s="126"/>
      <c r="AA40" s="78"/>
      <c r="AB40" s="77"/>
      <c r="AC40" s="54"/>
    </row>
    <row r="41" spans="3:29">
      <c r="C41" s="53"/>
      <c r="D41" s="61">
        <v>1</v>
      </c>
      <c r="E41" s="65">
        <v>5</v>
      </c>
      <c r="F41" s="65">
        <v>11</v>
      </c>
      <c r="G41" s="66">
        <f>SUM(E41:F41)</f>
        <v>16</v>
      </c>
      <c r="H41" s="16"/>
      <c r="I41" s="75">
        <v>1</v>
      </c>
      <c r="J41" s="84">
        <f>100/G41*E41</f>
        <v>31.25</v>
      </c>
      <c r="K41" s="85">
        <f>100/G41*F41</f>
        <v>68.75</v>
      </c>
      <c r="L41" s="54"/>
      <c r="N41" s="53"/>
      <c r="O41" s="61"/>
      <c r="P41" s="62"/>
      <c r="Q41" s="62"/>
      <c r="R41" s="112" t="s">
        <v>26</v>
      </c>
      <c r="S41" s="62"/>
      <c r="T41" s="63"/>
      <c r="U41" s="16"/>
      <c r="V41" s="16"/>
      <c r="W41" s="75"/>
      <c r="X41" s="78"/>
      <c r="Y41" s="78"/>
      <c r="Z41" s="126" t="s">
        <v>26</v>
      </c>
      <c r="AA41" s="78"/>
      <c r="AB41" s="77"/>
      <c r="AC41" s="54"/>
    </row>
    <row r="42" spans="3:29" ht="16.2">
      <c r="C42" s="53"/>
      <c r="D42" s="61">
        <v>2</v>
      </c>
      <c r="E42" s="65">
        <v>12</v>
      </c>
      <c r="F42" s="65">
        <v>4</v>
      </c>
      <c r="G42" s="66">
        <f t="shared" ref="G42:G43" si="3">SUM(E42:F42)</f>
        <v>16</v>
      </c>
      <c r="H42" s="16"/>
      <c r="I42" s="75">
        <v>2</v>
      </c>
      <c r="J42" s="84">
        <f>100/G42*E42</f>
        <v>75</v>
      </c>
      <c r="K42" s="85">
        <f>100/G42*F42</f>
        <v>25</v>
      </c>
      <c r="L42" s="54"/>
      <c r="N42" s="53"/>
      <c r="O42" s="64" t="s">
        <v>11</v>
      </c>
      <c r="P42" s="62"/>
      <c r="Q42" s="96" t="s">
        <v>12</v>
      </c>
      <c r="R42" s="96"/>
      <c r="S42" s="96"/>
      <c r="T42" s="122"/>
      <c r="U42" s="16"/>
      <c r="V42" s="16"/>
      <c r="W42" s="80" t="s">
        <v>11</v>
      </c>
      <c r="X42" s="78"/>
      <c r="Y42" s="76" t="s">
        <v>12</v>
      </c>
      <c r="Z42" s="76"/>
      <c r="AA42" s="76"/>
      <c r="AB42" s="79"/>
      <c r="AC42" s="54"/>
    </row>
    <row r="43" spans="3:29">
      <c r="C43" s="53"/>
      <c r="D43" s="61">
        <v>3</v>
      </c>
      <c r="E43" s="65">
        <v>10</v>
      </c>
      <c r="F43" s="65">
        <v>6</v>
      </c>
      <c r="G43" s="66">
        <f t="shared" si="3"/>
        <v>16</v>
      </c>
      <c r="H43" s="16"/>
      <c r="I43" s="75">
        <v>3</v>
      </c>
      <c r="J43" s="84">
        <f>100/G43*E43</f>
        <v>62.5</v>
      </c>
      <c r="K43" s="85">
        <f>100/G43*F43</f>
        <v>37.5</v>
      </c>
      <c r="L43" s="54"/>
      <c r="N43" s="53"/>
      <c r="O43" s="61" t="s">
        <v>17</v>
      </c>
      <c r="P43" s="123">
        <v>0</v>
      </c>
      <c r="Q43" s="123">
        <v>7.2</v>
      </c>
      <c r="R43" s="123">
        <v>10.1</v>
      </c>
      <c r="S43" s="123">
        <v>12.2</v>
      </c>
      <c r="T43" s="124">
        <v>12.6</v>
      </c>
      <c r="U43" s="16"/>
      <c r="V43" s="16"/>
      <c r="W43" s="75" t="s">
        <v>17</v>
      </c>
      <c r="X43" s="86">
        <v>0</v>
      </c>
      <c r="Y43" s="86">
        <v>7.2</v>
      </c>
      <c r="Z43" s="86">
        <v>10.1</v>
      </c>
      <c r="AA43" s="86">
        <v>12.2</v>
      </c>
      <c r="AB43" s="87">
        <v>12.6</v>
      </c>
      <c r="AC43" s="54"/>
    </row>
    <row r="44" spans="3:29">
      <c r="C44" s="53"/>
      <c r="D44" s="61"/>
      <c r="E44" s="65"/>
      <c r="F44" s="65"/>
      <c r="G44" s="66"/>
      <c r="H44" s="16"/>
      <c r="I44" s="80" t="s">
        <v>18</v>
      </c>
      <c r="J44" s="86">
        <f>AVERAGE(J41:J43)</f>
        <v>56.25</v>
      </c>
      <c r="K44" s="87">
        <f>AVERAGE(K41:K43)</f>
        <v>43.75</v>
      </c>
      <c r="L44" s="54"/>
      <c r="N44" s="53"/>
      <c r="O44" s="61">
        <v>1</v>
      </c>
      <c r="P44" s="65">
        <v>9</v>
      </c>
      <c r="Q44" s="65">
        <v>9</v>
      </c>
      <c r="R44" s="65">
        <v>9</v>
      </c>
      <c r="S44" s="65">
        <v>9</v>
      </c>
      <c r="T44" s="66">
        <v>9</v>
      </c>
      <c r="U44" s="16"/>
      <c r="V44" s="16"/>
      <c r="W44" s="75">
        <v>1</v>
      </c>
      <c r="X44" s="84">
        <v>100</v>
      </c>
      <c r="Y44" s="84">
        <v>100</v>
      </c>
      <c r="Z44" s="84">
        <v>100</v>
      </c>
      <c r="AA44" s="84">
        <v>100</v>
      </c>
      <c r="AB44" s="85">
        <v>100</v>
      </c>
      <c r="AC44" s="54"/>
    </row>
    <row r="45" spans="3:29">
      <c r="C45" s="53"/>
      <c r="D45" s="61"/>
      <c r="E45" s="65"/>
      <c r="F45" s="65"/>
      <c r="G45" s="66"/>
      <c r="H45" s="16"/>
      <c r="I45" s="80" t="s">
        <v>20</v>
      </c>
      <c r="J45" s="86">
        <f>STDEV(J41:J43)</f>
        <v>22.534695471649933</v>
      </c>
      <c r="K45" s="87">
        <f>STDEV(K41:K43)</f>
        <v>22.534695471649933</v>
      </c>
      <c r="L45" s="54"/>
      <c r="N45" s="53"/>
      <c r="O45" s="61">
        <v>2</v>
      </c>
      <c r="P45" s="65">
        <v>9</v>
      </c>
      <c r="Q45" s="65">
        <v>9</v>
      </c>
      <c r="R45" s="65">
        <v>9</v>
      </c>
      <c r="S45" s="65">
        <v>9</v>
      </c>
      <c r="T45" s="66">
        <v>9</v>
      </c>
      <c r="U45" s="16"/>
      <c r="V45" s="16"/>
      <c r="W45" s="75">
        <v>2</v>
      </c>
      <c r="X45" s="84">
        <v>100</v>
      </c>
      <c r="Y45" s="84">
        <v>100</v>
      </c>
      <c r="Z45" s="84">
        <v>100</v>
      </c>
      <c r="AA45" s="84">
        <v>100</v>
      </c>
      <c r="AB45" s="85">
        <v>100</v>
      </c>
      <c r="AC45" s="54"/>
    </row>
    <row r="46" spans="3:29">
      <c r="C46" s="53"/>
      <c r="D46" s="61"/>
      <c r="E46" s="65" t="s">
        <v>10</v>
      </c>
      <c r="F46" s="65" t="s">
        <v>10</v>
      </c>
      <c r="G46" s="66"/>
      <c r="H46" s="16"/>
      <c r="I46" s="80"/>
      <c r="J46" s="86"/>
      <c r="K46" s="87"/>
      <c r="L46" s="54"/>
      <c r="N46" s="53"/>
      <c r="O46" s="61">
        <v>3</v>
      </c>
      <c r="P46" s="65">
        <v>18</v>
      </c>
      <c r="Q46" s="65">
        <v>18</v>
      </c>
      <c r="R46" s="65">
        <v>18</v>
      </c>
      <c r="S46" s="65">
        <v>18</v>
      </c>
      <c r="T46" s="66">
        <v>15</v>
      </c>
      <c r="U46" s="16"/>
      <c r="V46" s="16"/>
      <c r="W46" s="75">
        <v>3</v>
      </c>
      <c r="X46" s="84">
        <v>100</v>
      </c>
      <c r="Y46" s="84">
        <v>100</v>
      </c>
      <c r="Z46" s="84">
        <v>100</v>
      </c>
      <c r="AA46" s="84">
        <v>100</v>
      </c>
      <c r="AB46" s="85">
        <v>83.333333333333329</v>
      </c>
      <c r="AC46" s="54"/>
    </row>
    <row r="47" spans="3:29">
      <c r="C47" s="53"/>
      <c r="D47" s="61" t="s">
        <v>27</v>
      </c>
      <c r="E47" s="65" t="s">
        <v>14</v>
      </c>
      <c r="F47" s="65" t="s">
        <v>15</v>
      </c>
      <c r="G47" s="66" t="s">
        <v>16</v>
      </c>
      <c r="H47" s="16"/>
      <c r="I47" s="75" t="s">
        <v>27</v>
      </c>
      <c r="J47" s="82" t="s">
        <v>14</v>
      </c>
      <c r="K47" s="83" t="s">
        <v>15</v>
      </c>
      <c r="L47" s="54"/>
      <c r="N47" s="53"/>
      <c r="O47" s="61"/>
      <c r="P47" s="65"/>
      <c r="Q47" s="65"/>
      <c r="R47" s="65"/>
      <c r="S47" s="65"/>
      <c r="T47" s="66"/>
      <c r="U47" s="16"/>
      <c r="V47" s="16"/>
      <c r="W47" s="80" t="s">
        <v>19</v>
      </c>
      <c r="X47" s="86">
        <v>100</v>
      </c>
      <c r="Y47" s="86">
        <v>100</v>
      </c>
      <c r="Z47" s="86">
        <v>100</v>
      </c>
      <c r="AA47" s="86">
        <v>100</v>
      </c>
      <c r="AB47" s="87">
        <v>94.444444444444443</v>
      </c>
      <c r="AC47" s="54"/>
    </row>
    <row r="48" spans="3:29">
      <c r="C48" s="53"/>
      <c r="D48" s="61">
        <v>1</v>
      </c>
      <c r="E48" s="65">
        <v>9</v>
      </c>
      <c r="F48" s="65">
        <v>7</v>
      </c>
      <c r="G48" s="66">
        <f>SUM(E48:F48)</f>
        <v>16</v>
      </c>
      <c r="H48" s="16"/>
      <c r="I48" s="75">
        <v>1</v>
      </c>
      <c r="J48" s="84">
        <f>100/G48*E48</f>
        <v>56.25</v>
      </c>
      <c r="K48" s="85">
        <f>100/G48*F48</f>
        <v>43.75</v>
      </c>
      <c r="L48" s="54"/>
      <c r="N48" s="53"/>
      <c r="O48" s="61"/>
      <c r="P48" s="65"/>
      <c r="Q48" s="65"/>
      <c r="R48" s="65"/>
      <c r="S48" s="65"/>
      <c r="T48" s="66"/>
      <c r="U48" s="16"/>
      <c r="V48" s="16"/>
      <c r="W48" s="80" t="s">
        <v>20</v>
      </c>
      <c r="X48" s="86">
        <v>0</v>
      </c>
      <c r="Y48" s="86">
        <v>0</v>
      </c>
      <c r="Z48" s="86">
        <v>0</v>
      </c>
      <c r="AA48" s="86">
        <v>0</v>
      </c>
      <c r="AB48" s="87">
        <v>9.6225044864937654</v>
      </c>
      <c r="AC48" s="54"/>
    </row>
    <row r="49" spans="3:29">
      <c r="C49" s="53"/>
      <c r="D49" s="61">
        <v>2</v>
      </c>
      <c r="E49" s="65">
        <v>11</v>
      </c>
      <c r="F49" s="65">
        <v>6</v>
      </c>
      <c r="G49" s="115">
        <f>SUM(E49:F49)</f>
        <v>17</v>
      </c>
      <c r="H49" s="16"/>
      <c r="I49" s="75">
        <v>2</v>
      </c>
      <c r="J49" s="84">
        <f>100/G49*E49</f>
        <v>64.705882352941188</v>
      </c>
      <c r="K49" s="85">
        <f>100/G49*F49</f>
        <v>35.294117647058826</v>
      </c>
      <c r="L49" s="54"/>
      <c r="N49" s="53"/>
      <c r="O49" s="61"/>
      <c r="P49" s="65"/>
      <c r="Q49" s="65"/>
      <c r="R49" s="65"/>
      <c r="S49" s="65"/>
      <c r="T49" s="66"/>
      <c r="U49" s="16"/>
      <c r="V49" s="16"/>
      <c r="W49" s="75"/>
      <c r="X49" s="82"/>
      <c r="Y49" s="82"/>
      <c r="Z49" s="82"/>
      <c r="AA49" s="82"/>
      <c r="AB49" s="83"/>
      <c r="AC49" s="54"/>
    </row>
    <row r="50" spans="3:29">
      <c r="C50" s="53"/>
      <c r="D50" s="61">
        <v>3</v>
      </c>
      <c r="E50" s="65">
        <v>9</v>
      </c>
      <c r="F50" s="65">
        <v>7</v>
      </c>
      <c r="G50" s="66">
        <f t="shared" ref="G50" si="4">SUM(E50:F50)</f>
        <v>16</v>
      </c>
      <c r="H50" s="16"/>
      <c r="I50" s="75">
        <v>3</v>
      </c>
      <c r="J50" s="84">
        <f>100/G50*E50</f>
        <v>56.25</v>
      </c>
      <c r="K50" s="85">
        <f>100/G50*F50</f>
        <v>43.75</v>
      </c>
      <c r="L50" s="54"/>
      <c r="N50" s="53"/>
      <c r="O50" s="61" t="s">
        <v>22</v>
      </c>
      <c r="P50" s="65"/>
      <c r="Q50" s="65"/>
      <c r="R50" s="65"/>
      <c r="S50" s="65"/>
      <c r="T50" s="66"/>
      <c r="U50" s="16"/>
      <c r="V50" s="16"/>
      <c r="W50" s="75" t="s">
        <v>22</v>
      </c>
      <c r="X50" s="84"/>
      <c r="Y50" s="84"/>
      <c r="Z50" s="84"/>
      <c r="AA50" s="84"/>
      <c r="AB50" s="85"/>
      <c r="AC50" s="54"/>
    </row>
    <row r="51" spans="3:29">
      <c r="C51" s="53"/>
      <c r="D51" s="61"/>
      <c r="E51" s="65"/>
      <c r="F51" s="65"/>
      <c r="G51" s="66"/>
      <c r="H51" s="16"/>
      <c r="I51" s="80" t="s">
        <v>18</v>
      </c>
      <c r="J51" s="86">
        <f>AVERAGE(J48:J50)</f>
        <v>59.068627450980394</v>
      </c>
      <c r="K51" s="87">
        <f>AVERAGE(K48:K50)</f>
        <v>40.931372549019606</v>
      </c>
      <c r="L51" s="54"/>
      <c r="N51" s="53"/>
      <c r="O51" s="61">
        <v>1</v>
      </c>
      <c r="P51" s="65">
        <v>9</v>
      </c>
      <c r="Q51" s="65">
        <v>9</v>
      </c>
      <c r="R51" s="65">
        <v>9</v>
      </c>
      <c r="S51" s="65">
        <v>9</v>
      </c>
      <c r="T51" s="66">
        <v>9</v>
      </c>
      <c r="U51" s="16"/>
      <c r="V51" s="16"/>
      <c r="W51" s="75">
        <v>1</v>
      </c>
      <c r="X51" s="84">
        <v>100</v>
      </c>
      <c r="Y51" s="84">
        <v>100</v>
      </c>
      <c r="Z51" s="84">
        <v>100</v>
      </c>
      <c r="AA51" s="84">
        <v>100</v>
      </c>
      <c r="AB51" s="85">
        <v>100</v>
      </c>
      <c r="AC51" s="54"/>
    </row>
    <row r="52" spans="3:29">
      <c r="C52" s="53"/>
      <c r="D52" s="61"/>
      <c r="E52" s="65"/>
      <c r="F52" s="65"/>
      <c r="G52" s="66"/>
      <c r="H52" s="16"/>
      <c r="I52" s="80" t="s">
        <v>20</v>
      </c>
      <c r="J52" s="86">
        <f>STDEV(J48:J50)</f>
        <v>4.8820059527064013</v>
      </c>
      <c r="K52" s="87">
        <f>STDEV(K48:K50)</f>
        <v>4.8820059527063933</v>
      </c>
      <c r="L52" s="54"/>
      <c r="N52" s="53"/>
      <c r="O52" s="61">
        <v>2</v>
      </c>
      <c r="P52" s="65">
        <v>11</v>
      </c>
      <c r="Q52" s="65">
        <v>11</v>
      </c>
      <c r="R52" s="65">
        <v>11</v>
      </c>
      <c r="S52" s="65">
        <v>11</v>
      </c>
      <c r="T52" s="66">
        <v>11</v>
      </c>
      <c r="U52" s="16"/>
      <c r="V52" s="16"/>
      <c r="W52" s="75">
        <v>2</v>
      </c>
      <c r="X52" s="84">
        <v>100</v>
      </c>
      <c r="Y52" s="84">
        <v>100.00000000000001</v>
      </c>
      <c r="Z52" s="84">
        <v>100.00000000000001</v>
      </c>
      <c r="AA52" s="84">
        <v>100.00000000000001</v>
      </c>
      <c r="AB52" s="85">
        <v>100.00000000000001</v>
      </c>
      <c r="AC52" s="54"/>
    </row>
    <row r="53" spans="3:29">
      <c r="C53" s="53"/>
      <c r="D53" s="61"/>
      <c r="E53" s="65" t="s">
        <v>10</v>
      </c>
      <c r="F53" s="65" t="s">
        <v>10</v>
      </c>
      <c r="G53" s="66"/>
      <c r="H53" s="16"/>
      <c r="I53" s="80"/>
      <c r="J53" s="86"/>
      <c r="K53" s="87"/>
      <c r="L53" s="54"/>
      <c r="N53" s="53"/>
      <c r="O53" s="61">
        <v>3</v>
      </c>
      <c r="P53" s="65">
        <v>9</v>
      </c>
      <c r="Q53" s="65">
        <v>9</v>
      </c>
      <c r="R53" s="65">
        <v>9</v>
      </c>
      <c r="S53" s="65">
        <v>9</v>
      </c>
      <c r="T53" s="66">
        <v>9</v>
      </c>
      <c r="U53" s="16"/>
      <c r="V53" s="16"/>
      <c r="W53" s="75">
        <v>3</v>
      </c>
      <c r="X53" s="84">
        <v>100</v>
      </c>
      <c r="Y53" s="84">
        <v>100</v>
      </c>
      <c r="Z53" s="84">
        <v>100</v>
      </c>
      <c r="AA53" s="84">
        <v>100</v>
      </c>
      <c r="AB53" s="85">
        <v>100</v>
      </c>
      <c r="AC53" s="54"/>
    </row>
    <row r="54" spans="3:29">
      <c r="C54" s="53"/>
      <c r="D54" s="61" t="s">
        <v>28</v>
      </c>
      <c r="E54" s="65" t="s">
        <v>14</v>
      </c>
      <c r="F54" s="65" t="s">
        <v>15</v>
      </c>
      <c r="G54" s="66" t="s">
        <v>16</v>
      </c>
      <c r="H54" s="16"/>
      <c r="I54" s="75" t="s">
        <v>28</v>
      </c>
      <c r="J54" s="82" t="s">
        <v>14</v>
      </c>
      <c r="K54" s="83" t="s">
        <v>15</v>
      </c>
      <c r="L54" s="54"/>
      <c r="N54" s="53"/>
      <c r="O54" s="61"/>
      <c r="P54" s="65"/>
      <c r="Q54" s="65"/>
      <c r="R54" s="65"/>
      <c r="S54" s="65"/>
      <c r="T54" s="66"/>
      <c r="U54" s="16"/>
      <c r="V54" s="16"/>
      <c r="W54" s="80" t="s">
        <v>19</v>
      </c>
      <c r="X54" s="86">
        <v>100</v>
      </c>
      <c r="Y54" s="86">
        <v>100</v>
      </c>
      <c r="Z54" s="86">
        <v>100</v>
      </c>
      <c r="AA54" s="86">
        <v>100</v>
      </c>
      <c r="AB54" s="87">
        <v>100</v>
      </c>
      <c r="AC54" s="54"/>
    </row>
    <row r="55" spans="3:29">
      <c r="C55" s="53"/>
      <c r="D55" s="61">
        <v>1</v>
      </c>
      <c r="E55" s="65">
        <v>9</v>
      </c>
      <c r="F55" s="65">
        <v>7</v>
      </c>
      <c r="G55" s="66">
        <f>SUM(E55:F55)</f>
        <v>16</v>
      </c>
      <c r="H55" s="16"/>
      <c r="I55" s="75">
        <v>1</v>
      </c>
      <c r="J55" s="84">
        <f>100/G55*E55</f>
        <v>56.25</v>
      </c>
      <c r="K55" s="85">
        <f>100/G55*F55</f>
        <v>43.75</v>
      </c>
      <c r="L55" s="54"/>
      <c r="N55" s="53"/>
      <c r="O55" s="61"/>
      <c r="P55" s="65"/>
      <c r="Q55" s="65"/>
      <c r="R55" s="65"/>
      <c r="S55" s="65"/>
      <c r="T55" s="66"/>
      <c r="U55" s="16"/>
      <c r="V55" s="16"/>
      <c r="W55" s="80" t="s">
        <v>20</v>
      </c>
      <c r="X55" s="86">
        <v>0</v>
      </c>
      <c r="Y55" s="86">
        <v>1.0048591735576161E-14</v>
      </c>
      <c r="Z55" s="86">
        <v>1.0048591735576161E-14</v>
      </c>
      <c r="AA55" s="86">
        <v>1.0048591735576161E-14</v>
      </c>
      <c r="AB55" s="87">
        <v>1.0048591735576161E-14</v>
      </c>
      <c r="AC55" s="54"/>
    </row>
    <row r="56" spans="3:29">
      <c r="C56" s="53"/>
      <c r="D56" s="61">
        <v>2</v>
      </c>
      <c r="E56" s="65">
        <v>11</v>
      </c>
      <c r="F56" s="65">
        <v>5</v>
      </c>
      <c r="G56" s="66">
        <f t="shared" ref="G56:G57" si="5">SUM(E56:F56)</f>
        <v>16</v>
      </c>
      <c r="H56" s="16"/>
      <c r="I56" s="75">
        <v>2</v>
      </c>
      <c r="J56" s="84">
        <f>100/G56*E56</f>
        <v>68.75</v>
      </c>
      <c r="K56" s="85">
        <f>100/G56*F56</f>
        <v>31.25</v>
      </c>
      <c r="L56" s="54"/>
      <c r="N56" s="53"/>
      <c r="O56" s="61"/>
      <c r="P56" s="65"/>
      <c r="Q56" s="65"/>
      <c r="R56" s="65"/>
      <c r="S56" s="65"/>
      <c r="T56" s="66"/>
      <c r="U56" s="16"/>
      <c r="V56" s="16"/>
      <c r="W56" s="75"/>
      <c r="X56" s="82"/>
      <c r="Y56" s="82"/>
      <c r="Z56" s="82"/>
      <c r="AA56" s="82"/>
      <c r="AB56" s="83"/>
      <c r="AC56" s="54"/>
    </row>
    <row r="57" spans="3:29">
      <c r="C57" s="53"/>
      <c r="D57" s="61">
        <v>3</v>
      </c>
      <c r="E57" s="65">
        <v>11</v>
      </c>
      <c r="F57" s="65">
        <v>5</v>
      </c>
      <c r="G57" s="66">
        <f t="shared" si="5"/>
        <v>16</v>
      </c>
      <c r="H57" s="16"/>
      <c r="I57" s="75">
        <v>3</v>
      </c>
      <c r="J57" s="84">
        <f>100/G57*E57</f>
        <v>68.75</v>
      </c>
      <c r="K57" s="85">
        <f>100/G57*F57</f>
        <v>31.25</v>
      </c>
      <c r="L57" s="54"/>
      <c r="N57" s="53"/>
      <c r="O57" s="61" t="s">
        <v>24</v>
      </c>
      <c r="P57" s="65"/>
      <c r="Q57" s="65"/>
      <c r="R57" s="65"/>
      <c r="S57" s="65"/>
      <c r="T57" s="66"/>
      <c r="U57" s="16"/>
      <c r="V57" s="16"/>
      <c r="W57" s="75" t="s">
        <v>24</v>
      </c>
      <c r="X57" s="84"/>
      <c r="Y57" s="84"/>
      <c r="Z57" s="84"/>
      <c r="AA57" s="84"/>
      <c r="AB57" s="85"/>
      <c r="AC57" s="54"/>
    </row>
    <row r="58" spans="3:29">
      <c r="C58" s="53"/>
      <c r="D58" s="61"/>
      <c r="E58" s="134"/>
      <c r="F58" s="65"/>
      <c r="G58" s="66"/>
      <c r="H58" s="16"/>
      <c r="I58" s="80" t="s">
        <v>18</v>
      </c>
      <c r="J58" s="86">
        <f>AVERAGE(J55:J57)</f>
        <v>64.583333333333329</v>
      </c>
      <c r="K58" s="87">
        <f>AVERAGE(K55:K57)</f>
        <v>35.416666666666664</v>
      </c>
      <c r="L58" s="54"/>
      <c r="N58" s="53"/>
      <c r="O58" s="61">
        <v>1</v>
      </c>
      <c r="P58" s="65">
        <v>7</v>
      </c>
      <c r="Q58" s="65">
        <v>7</v>
      </c>
      <c r="R58" s="65">
        <v>7</v>
      </c>
      <c r="S58" s="65">
        <v>7</v>
      </c>
      <c r="T58" s="66">
        <v>7</v>
      </c>
      <c r="U58" s="16"/>
      <c r="V58" s="16"/>
      <c r="W58" s="75">
        <v>1</v>
      </c>
      <c r="X58" s="84">
        <v>100</v>
      </c>
      <c r="Y58" s="84">
        <v>100</v>
      </c>
      <c r="Z58" s="84">
        <v>100</v>
      </c>
      <c r="AA58" s="84">
        <v>100</v>
      </c>
      <c r="AB58" s="85">
        <v>100</v>
      </c>
      <c r="AC58" s="54"/>
    </row>
    <row r="59" spans="3:29">
      <c r="C59" s="53"/>
      <c r="D59" s="61"/>
      <c r="E59" s="134"/>
      <c r="F59" s="65"/>
      <c r="G59" s="66"/>
      <c r="H59" s="16"/>
      <c r="I59" s="75"/>
      <c r="J59" s="86">
        <f>STDEV(J55:J57)</f>
        <v>7.2168783648703219</v>
      </c>
      <c r="K59" s="87">
        <f>STDEV(K55:K57)</f>
        <v>7.2168783648703165</v>
      </c>
      <c r="L59" s="54"/>
      <c r="N59" s="53"/>
      <c r="O59" s="61">
        <v>2</v>
      </c>
      <c r="P59" s="65">
        <v>11</v>
      </c>
      <c r="Q59" s="65">
        <v>11</v>
      </c>
      <c r="R59" s="65">
        <v>11</v>
      </c>
      <c r="S59" s="65">
        <v>11</v>
      </c>
      <c r="T59" s="66">
        <v>10</v>
      </c>
      <c r="U59" s="16"/>
      <c r="V59" s="16"/>
      <c r="W59" s="75">
        <v>2</v>
      </c>
      <c r="X59" s="84">
        <v>100</v>
      </c>
      <c r="Y59" s="84">
        <v>100.00000000000001</v>
      </c>
      <c r="Z59" s="84">
        <v>100.00000000000001</v>
      </c>
      <c r="AA59" s="84">
        <v>100.00000000000001</v>
      </c>
      <c r="AB59" s="85">
        <v>90.909090909090921</v>
      </c>
      <c r="AC59" s="54"/>
    </row>
    <row r="60" spans="3:29">
      <c r="C60" s="53"/>
      <c r="D60" s="61"/>
      <c r="E60" s="65" t="s">
        <v>10</v>
      </c>
      <c r="F60" s="65" t="s">
        <v>10</v>
      </c>
      <c r="G60" s="66"/>
      <c r="H60" s="16"/>
      <c r="I60" s="80"/>
      <c r="J60" s="86"/>
      <c r="K60" s="87"/>
      <c r="L60" s="54"/>
      <c r="N60" s="53"/>
      <c r="O60" s="61">
        <v>3</v>
      </c>
      <c r="P60" s="65">
        <v>9</v>
      </c>
      <c r="Q60" s="65">
        <v>9</v>
      </c>
      <c r="R60" s="65">
        <v>9</v>
      </c>
      <c r="S60" s="65">
        <v>8</v>
      </c>
      <c r="T60" s="66">
        <v>8</v>
      </c>
      <c r="U60" s="16"/>
      <c r="V60" s="16"/>
      <c r="W60" s="75">
        <v>3</v>
      </c>
      <c r="X60" s="84">
        <v>100</v>
      </c>
      <c r="Y60" s="84">
        <v>100</v>
      </c>
      <c r="Z60" s="84">
        <v>100</v>
      </c>
      <c r="AA60" s="84">
        <v>88.888888888888886</v>
      </c>
      <c r="AB60" s="85">
        <v>88.888888888888886</v>
      </c>
      <c r="AC60" s="54"/>
    </row>
    <row r="61" spans="3:29">
      <c r="C61" s="53"/>
      <c r="D61" s="61" t="s">
        <v>29</v>
      </c>
      <c r="E61" s="65" t="s">
        <v>14</v>
      </c>
      <c r="F61" s="65" t="s">
        <v>15</v>
      </c>
      <c r="G61" s="66" t="s">
        <v>16</v>
      </c>
      <c r="H61" s="16"/>
      <c r="I61" s="75" t="s">
        <v>29</v>
      </c>
      <c r="J61" s="82" t="s">
        <v>14</v>
      </c>
      <c r="K61" s="83" t="s">
        <v>15</v>
      </c>
      <c r="L61" s="54"/>
      <c r="N61" s="53"/>
      <c r="O61" s="61"/>
      <c r="P61" s="62"/>
      <c r="Q61" s="62"/>
      <c r="R61" s="62"/>
      <c r="S61" s="62"/>
      <c r="T61" s="63"/>
      <c r="U61" s="16"/>
      <c r="V61" s="16"/>
      <c r="W61" s="80" t="s">
        <v>19</v>
      </c>
      <c r="X61" s="86">
        <v>100</v>
      </c>
      <c r="Y61" s="86">
        <v>100</v>
      </c>
      <c r="Z61" s="86">
        <v>100</v>
      </c>
      <c r="AA61" s="86">
        <v>96.296296296296305</v>
      </c>
      <c r="AB61" s="87">
        <v>93.265993265993259</v>
      </c>
      <c r="AC61" s="54"/>
    </row>
    <row r="62" spans="3:29">
      <c r="C62" s="53"/>
      <c r="D62" s="61">
        <v>1</v>
      </c>
      <c r="E62" s="65">
        <v>5</v>
      </c>
      <c r="F62" s="65">
        <v>11</v>
      </c>
      <c r="G62" s="66">
        <f>SUM(E62:F62)</f>
        <v>16</v>
      </c>
      <c r="H62" s="16"/>
      <c r="I62" s="75">
        <v>1</v>
      </c>
      <c r="J62" s="84">
        <f>100/G62*E62</f>
        <v>31.25</v>
      </c>
      <c r="K62" s="85">
        <f>100/G62*F62</f>
        <v>68.75</v>
      </c>
      <c r="L62" s="54"/>
      <c r="N62" s="53"/>
      <c r="O62" s="61"/>
      <c r="P62" s="62"/>
      <c r="Q62" s="62"/>
      <c r="R62" s="62"/>
      <c r="S62" s="62"/>
      <c r="T62" s="63"/>
      <c r="U62" s="16"/>
      <c r="V62" s="16"/>
      <c r="W62" s="80" t="s">
        <v>20</v>
      </c>
      <c r="X62" s="86">
        <v>0</v>
      </c>
      <c r="Y62" s="86">
        <v>1.0048591735576161E-14</v>
      </c>
      <c r="Z62" s="86">
        <v>1.0048591735576161E-14</v>
      </c>
      <c r="AA62" s="86">
        <v>6.4150029909958475</v>
      </c>
      <c r="AB62" s="87">
        <v>5.9186517950326412</v>
      </c>
      <c r="AC62" s="54"/>
    </row>
    <row r="63" spans="3:29">
      <c r="C63" s="53"/>
      <c r="D63" s="61">
        <v>2</v>
      </c>
      <c r="E63" s="65">
        <v>2</v>
      </c>
      <c r="F63" s="65">
        <v>14</v>
      </c>
      <c r="G63" s="66">
        <f t="shared" ref="G63:G64" si="6">SUM(E63:F63)</f>
        <v>16</v>
      </c>
      <c r="H63" s="16"/>
      <c r="I63" s="75">
        <v>2</v>
      </c>
      <c r="J63" s="84">
        <f>100/G63*E63</f>
        <v>12.5</v>
      </c>
      <c r="K63" s="85">
        <f>100/G63*F63</f>
        <v>87.5</v>
      </c>
      <c r="L63" s="54"/>
      <c r="N63" s="53"/>
      <c r="O63" s="61"/>
      <c r="P63" s="62"/>
      <c r="Q63" s="62"/>
      <c r="R63" s="62"/>
      <c r="S63" s="62"/>
      <c r="T63" s="63"/>
      <c r="U63" s="16"/>
      <c r="V63" s="16"/>
      <c r="W63" s="75"/>
      <c r="X63" s="78"/>
      <c r="Y63" s="78"/>
      <c r="Z63" s="78"/>
      <c r="AA63" s="78"/>
      <c r="AB63" s="77"/>
      <c r="AC63" s="54"/>
    </row>
    <row r="64" spans="3:29">
      <c r="C64" s="53"/>
      <c r="D64" s="61">
        <v>3</v>
      </c>
      <c r="E64" s="65">
        <v>4</v>
      </c>
      <c r="F64" s="65">
        <v>12</v>
      </c>
      <c r="G64" s="66">
        <f t="shared" si="6"/>
        <v>16</v>
      </c>
      <c r="H64" s="16"/>
      <c r="I64" s="75">
        <v>3</v>
      </c>
      <c r="J64" s="84">
        <f>100/G64*E64</f>
        <v>25</v>
      </c>
      <c r="K64" s="85">
        <f>100/G64*F64</f>
        <v>75</v>
      </c>
      <c r="L64" s="54"/>
      <c r="N64" s="53"/>
      <c r="O64" s="61"/>
      <c r="P64" s="62"/>
      <c r="Q64" s="62"/>
      <c r="R64" s="62"/>
      <c r="S64" s="62"/>
      <c r="T64" s="63"/>
      <c r="U64" s="16"/>
      <c r="V64" s="16"/>
      <c r="W64" s="75"/>
      <c r="X64" s="78"/>
      <c r="Y64" s="78"/>
      <c r="Z64" s="78"/>
      <c r="AA64" s="78"/>
      <c r="AB64" s="77"/>
      <c r="AC64" s="54"/>
    </row>
    <row r="65" spans="3:29">
      <c r="C65" s="53"/>
      <c r="D65" s="61"/>
      <c r="E65" s="65"/>
      <c r="F65" s="65"/>
      <c r="G65" s="66"/>
      <c r="H65" s="16"/>
      <c r="I65" s="80" t="s">
        <v>18</v>
      </c>
      <c r="J65" s="86">
        <f>AVERAGE(J62:J64)</f>
        <v>22.916666666666668</v>
      </c>
      <c r="K65" s="87">
        <f>AVERAGE(K62:K64)</f>
        <v>77.083333333333329</v>
      </c>
      <c r="L65" s="54"/>
      <c r="N65" s="53"/>
      <c r="O65" s="61"/>
      <c r="P65" s="62"/>
      <c r="Q65" s="62"/>
      <c r="R65" s="112" t="s">
        <v>30</v>
      </c>
      <c r="S65" s="62"/>
      <c r="T65" s="63"/>
      <c r="U65" s="16"/>
      <c r="V65" s="16"/>
      <c r="W65" s="75"/>
      <c r="X65" s="78"/>
      <c r="Y65" s="78"/>
      <c r="Z65" s="126" t="s">
        <v>30</v>
      </c>
      <c r="AA65" s="78"/>
      <c r="AB65" s="77"/>
      <c r="AC65" s="54"/>
    </row>
    <row r="66" spans="3:29" ht="16.2">
      <c r="C66" s="53"/>
      <c r="D66" s="61"/>
      <c r="E66" s="65"/>
      <c r="F66" s="65"/>
      <c r="G66" s="66"/>
      <c r="H66" s="16"/>
      <c r="I66" s="80" t="s">
        <v>20</v>
      </c>
      <c r="J66" s="86">
        <f>STDEV(J62:J64)</f>
        <v>9.5470326978246689</v>
      </c>
      <c r="K66" s="87">
        <f>STDEV(K62:K64)</f>
        <v>9.5470326978246991</v>
      </c>
      <c r="L66" s="54"/>
      <c r="N66" s="53"/>
      <c r="O66" s="64" t="s">
        <v>11</v>
      </c>
      <c r="P66" s="62"/>
      <c r="Q66" s="96" t="s">
        <v>12</v>
      </c>
      <c r="R66" s="96"/>
      <c r="S66" s="96"/>
      <c r="T66" s="122"/>
      <c r="U66" s="16"/>
      <c r="V66" s="16"/>
      <c r="W66" s="80" t="s">
        <v>11</v>
      </c>
      <c r="X66" s="78"/>
      <c r="Y66" s="76" t="s">
        <v>12</v>
      </c>
      <c r="Z66" s="76"/>
      <c r="AA66" s="76"/>
      <c r="AB66" s="79"/>
      <c r="AC66" s="54"/>
    </row>
    <row r="67" spans="3:29">
      <c r="C67" s="53"/>
      <c r="D67" s="61"/>
      <c r="E67" s="65" t="s">
        <v>10</v>
      </c>
      <c r="F67" s="65" t="s">
        <v>10</v>
      </c>
      <c r="G67" s="66"/>
      <c r="H67" s="16"/>
      <c r="I67" s="80"/>
      <c r="J67" s="86"/>
      <c r="K67" s="87"/>
      <c r="L67" s="54"/>
      <c r="N67" s="53"/>
      <c r="O67" s="61" t="s">
        <v>17</v>
      </c>
      <c r="P67" s="123">
        <v>0</v>
      </c>
      <c r="Q67" s="123">
        <v>7.2</v>
      </c>
      <c r="R67" s="123">
        <v>10.1</v>
      </c>
      <c r="S67" s="123">
        <v>12.2</v>
      </c>
      <c r="T67" s="124">
        <v>12.6</v>
      </c>
      <c r="U67" s="16"/>
      <c r="V67" s="16"/>
      <c r="W67" s="75" t="s">
        <v>17</v>
      </c>
      <c r="X67" s="86">
        <v>0</v>
      </c>
      <c r="Y67" s="86">
        <v>7.2</v>
      </c>
      <c r="Z67" s="86">
        <v>10.1</v>
      </c>
      <c r="AA67" s="86">
        <v>12.2</v>
      </c>
      <c r="AB67" s="87">
        <v>12.6</v>
      </c>
      <c r="AC67" s="54"/>
    </row>
    <row r="68" spans="3:29">
      <c r="C68" s="53"/>
      <c r="D68" s="61" t="s">
        <v>31</v>
      </c>
      <c r="E68" s="65" t="s">
        <v>14</v>
      </c>
      <c r="F68" s="65" t="s">
        <v>15</v>
      </c>
      <c r="G68" s="66" t="s">
        <v>16</v>
      </c>
      <c r="H68" s="16"/>
      <c r="I68" s="75" t="s">
        <v>31</v>
      </c>
      <c r="J68" s="82" t="s">
        <v>14</v>
      </c>
      <c r="K68" s="83" t="s">
        <v>15</v>
      </c>
      <c r="L68" s="54"/>
      <c r="N68" s="53"/>
      <c r="O68" s="61">
        <v>1</v>
      </c>
      <c r="P68" s="65">
        <v>10</v>
      </c>
      <c r="Q68" s="65">
        <v>10</v>
      </c>
      <c r="R68" s="65">
        <v>10</v>
      </c>
      <c r="S68" s="65">
        <v>7</v>
      </c>
      <c r="T68" s="66">
        <v>7</v>
      </c>
      <c r="U68" s="16"/>
      <c r="V68" s="16"/>
      <c r="W68" s="75">
        <v>1</v>
      </c>
      <c r="X68" s="84">
        <v>100</v>
      </c>
      <c r="Y68" s="84">
        <v>100</v>
      </c>
      <c r="Z68" s="84">
        <v>100</v>
      </c>
      <c r="AA68" s="84">
        <v>70</v>
      </c>
      <c r="AB68" s="85">
        <v>70</v>
      </c>
      <c r="AC68" s="54"/>
    </row>
    <row r="69" spans="3:29">
      <c r="C69" s="53"/>
      <c r="D69" s="61">
        <v>1</v>
      </c>
      <c r="E69" s="65">
        <v>14</v>
      </c>
      <c r="F69" s="65">
        <v>2</v>
      </c>
      <c r="G69" s="66">
        <f>SUM(E69:F69)</f>
        <v>16</v>
      </c>
      <c r="H69" s="16"/>
      <c r="I69" s="75">
        <v>1</v>
      </c>
      <c r="J69" s="84">
        <f>100/G69*E69</f>
        <v>87.5</v>
      </c>
      <c r="K69" s="85">
        <f>100/G69*F69</f>
        <v>12.5</v>
      </c>
      <c r="L69" s="54"/>
      <c r="N69" s="53"/>
      <c r="O69" s="61">
        <v>2</v>
      </c>
      <c r="P69" s="65">
        <v>19</v>
      </c>
      <c r="Q69" s="65">
        <v>19</v>
      </c>
      <c r="R69" s="65">
        <v>17</v>
      </c>
      <c r="S69" s="65">
        <v>17</v>
      </c>
      <c r="T69" s="66">
        <v>17</v>
      </c>
      <c r="U69" s="16"/>
      <c r="V69" s="16"/>
      <c r="W69" s="75">
        <v>2</v>
      </c>
      <c r="X69" s="84">
        <v>100</v>
      </c>
      <c r="Y69" s="84">
        <v>100</v>
      </c>
      <c r="Z69" s="84">
        <v>89.473684210526329</v>
      </c>
      <c r="AA69" s="84">
        <v>89.473684210526329</v>
      </c>
      <c r="AB69" s="85">
        <v>89.473684210526329</v>
      </c>
      <c r="AC69" s="54"/>
    </row>
    <row r="70" spans="3:29">
      <c r="C70" s="53"/>
      <c r="D70" s="61">
        <v>2</v>
      </c>
      <c r="E70" s="65">
        <v>11</v>
      </c>
      <c r="F70" s="65">
        <v>5</v>
      </c>
      <c r="G70" s="66">
        <f t="shared" ref="G70:G71" si="7">SUM(E70:F70)</f>
        <v>16</v>
      </c>
      <c r="H70" s="16"/>
      <c r="I70" s="75">
        <v>2</v>
      </c>
      <c r="J70" s="84">
        <f>100/G70*E70</f>
        <v>68.75</v>
      </c>
      <c r="K70" s="85">
        <f>100/G70*F70</f>
        <v>31.25</v>
      </c>
      <c r="L70" s="54"/>
      <c r="N70" s="53"/>
      <c r="O70" s="61">
        <v>3</v>
      </c>
      <c r="P70" s="65">
        <v>7</v>
      </c>
      <c r="Q70" s="65">
        <v>7</v>
      </c>
      <c r="R70" s="65">
        <v>4</v>
      </c>
      <c r="S70" s="65">
        <v>3</v>
      </c>
      <c r="T70" s="66">
        <v>3</v>
      </c>
      <c r="U70" s="16"/>
      <c r="V70" s="16"/>
      <c r="W70" s="75">
        <v>3</v>
      </c>
      <c r="X70" s="84">
        <v>100</v>
      </c>
      <c r="Y70" s="84">
        <v>100</v>
      </c>
      <c r="Z70" s="84">
        <v>57.142857142857146</v>
      </c>
      <c r="AA70" s="84">
        <v>42.857142857142861</v>
      </c>
      <c r="AB70" s="85">
        <v>42.857142857142861</v>
      </c>
      <c r="AC70" s="54"/>
    </row>
    <row r="71" spans="3:29">
      <c r="C71" s="53"/>
      <c r="D71" s="61">
        <v>3</v>
      </c>
      <c r="E71" s="65">
        <v>9</v>
      </c>
      <c r="F71" s="65">
        <v>7</v>
      </c>
      <c r="G71" s="66">
        <f t="shared" si="7"/>
        <v>16</v>
      </c>
      <c r="H71" s="16"/>
      <c r="I71" s="75">
        <v>3</v>
      </c>
      <c r="J71" s="84">
        <f>100/G71*E71</f>
        <v>56.25</v>
      </c>
      <c r="K71" s="85">
        <f>100/G71*F71</f>
        <v>43.75</v>
      </c>
      <c r="L71" s="54"/>
      <c r="N71" s="53"/>
      <c r="O71" s="61"/>
      <c r="P71" s="62"/>
      <c r="Q71" s="62"/>
      <c r="R71" s="62"/>
      <c r="S71" s="62"/>
      <c r="T71" s="63"/>
      <c r="U71" s="16"/>
      <c r="V71" s="16"/>
      <c r="W71" s="80" t="s">
        <v>19</v>
      </c>
      <c r="X71" s="86">
        <v>100</v>
      </c>
      <c r="Y71" s="86">
        <v>100</v>
      </c>
      <c r="Z71" s="86">
        <v>82.205513784461161</v>
      </c>
      <c r="AA71" s="86">
        <v>67.443609022556402</v>
      </c>
      <c r="AB71" s="87">
        <v>67.443609022556402</v>
      </c>
      <c r="AC71" s="54"/>
    </row>
    <row r="72" spans="3:29">
      <c r="C72" s="53"/>
      <c r="D72" s="61"/>
      <c r="E72" s="65"/>
      <c r="F72" s="65"/>
      <c r="G72" s="66"/>
      <c r="H72" s="16"/>
      <c r="I72" s="80" t="s">
        <v>18</v>
      </c>
      <c r="J72" s="86">
        <f>AVERAGE(J69:J71)</f>
        <v>70.833333333333329</v>
      </c>
      <c r="K72" s="87">
        <f>AVERAGE(K69:K71)</f>
        <v>29.166666666666668</v>
      </c>
      <c r="L72" s="54"/>
      <c r="N72" s="53"/>
      <c r="O72" s="61"/>
      <c r="P72" s="62"/>
      <c r="Q72" s="62"/>
      <c r="R72" s="62"/>
      <c r="S72" s="62"/>
      <c r="T72" s="63"/>
      <c r="U72" s="16"/>
      <c r="V72" s="16"/>
      <c r="W72" s="80" t="s">
        <v>20</v>
      </c>
      <c r="X72" s="86">
        <v>0</v>
      </c>
      <c r="Y72" s="86">
        <v>0</v>
      </c>
      <c r="Z72" s="86">
        <v>22.333906946079399</v>
      </c>
      <c r="AA72" s="86">
        <v>23.413176483768588</v>
      </c>
      <c r="AB72" s="87">
        <v>23.413176483768588</v>
      </c>
      <c r="AC72" s="54"/>
    </row>
    <row r="73" spans="3:29">
      <c r="C73" s="53"/>
      <c r="D73" s="61"/>
      <c r="E73" s="65"/>
      <c r="F73" s="65"/>
      <c r="G73" s="66"/>
      <c r="H73" s="16"/>
      <c r="I73" s="80" t="s">
        <v>20</v>
      </c>
      <c r="J73" s="86">
        <f>STDEV(J69:J71)</f>
        <v>15.728821740147385</v>
      </c>
      <c r="K73" s="87">
        <f>STDEV(K69:K71)</f>
        <v>15.728821740147392</v>
      </c>
      <c r="L73" s="54"/>
      <c r="N73" s="53"/>
      <c r="O73" s="61"/>
      <c r="P73" s="62"/>
      <c r="Q73" s="62"/>
      <c r="R73" s="62"/>
      <c r="S73" s="62"/>
      <c r="T73" s="63"/>
      <c r="U73" s="16"/>
      <c r="V73" s="16"/>
      <c r="W73" s="80"/>
      <c r="X73" s="86"/>
      <c r="Y73" s="86"/>
      <c r="Z73" s="86"/>
      <c r="AA73" s="86"/>
      <c r="AB73" s="87"/>
      <c r="AC73" s="54"/>
    </row>
    <row r="74" spans="3:29">
      <c r="C74" s="53"/>
      <c r="D74" s="61"/>
      <c r="E74" s="65" t="s">
        <v>10</v>
      </c>
      <c r="F74" s="65" t="s">
        <v>10</v>
      </c>
      <c r="G74" s="66"/>
      <c r="H74" s="16"/>
      <c r="I74" s="80"/>
      <c r="J74" s="86"/>
      <c r="K74" s="87"/>
      <c r="L74" s="54"/>
      <c r="N74" s="53"/>
      <c r="O74" s="61" t="s">
        <v>22</v>
      </c>
      <c r="P74" s="62"/>
      <c r="Q74" s="62"/>
      <c r="R74" s="62"/>
      <c r="S74" s="62"/>
      <c r="T74" s="63"/>
      <c r="U74" s="16"/>
      <c r="V74" s="16"/>
      <c r="W74" s="75" t="s">
        <v>22</v>
      </c>
      <c r="X74" s="84"/>
      <c r="Y74" s="84"/>
      <c r="Z74" s="84"/>
      <c r="AA74" s="84"/>
      <c r="AB74" s="85"/>
      <c r="AC74" s="54"/>
    </row>
    <row r="75" spans="3:29">
      <c r="C75" s="53"/>
      <c r="D75" s="61" t="s">
        <v>32</v>
      </c>
      <c r="E75" s="65" t="s">
        <v>14</v>
      </c>
      <c r="F75" s="65" t="s">
        <v>15</v>
      </c>
      <c r="G75" s="66" t="s">
        <v>16</v>
      </c>
      <c r="H75" s="16"/>
      <c r="I75" s="75" t="s">
        <v>32</v>
      </c>
      <c r="J75" s="82" t="s">
        <v>14</v>
      </c>
      <c r="K75" s="83" t="s">
        <v>15</v>
      </c>
      <c r="L75" s="54"/>
      <c r="N75" s="53"/>
      <c r="O75" s="61">
        <v>1</v>
      </c>
      <c r="P75" s="65">
        <v>9</v>
      </c>
      <c r="Q75" s="65">
        <v>9</v>
      </c>
      <c r="R75" s="65">
        <v>9</v>
      </c>
      <c r="S75" s="65">
        <v>6</v>
      </c>
      <c r="T75" s="66">
        <v>6</v>
      </c>
      <c r="U75" s="16"/>
      <c r="V75" s="16"/>
      <c r="W75" s="75">
        <v>1</v>
      </c>
      <c r="X75" s="84">
        <v>100</v>
      </c>
      <c r="Y75" s="84">
        <v>100</v>
      </c>
      <c r="Z75" s="84">
        <v>100</v>
      </c>
      <c r="AA75" s="84">
        <v>66.666666666666657</v>
      </c>
      <c r="AB75" s="85">
        <v>66.666666666666657</v>
      </c>
      <c r="AC75" s="54"/>
    </row>
    <row r="76" spans="3:29">
      <c r="C76" s="53"/>
      <c r="D76" s="61">
        <v>1</v>
      </c>
      <c r="E76" s="65">
        <v>11</v>
      </c>
      <c r="F76" s="65">
        <v>5</v>
      </c>
      <c r="G76" s="66">
        <f>SUM(E76:F76)</f>
        <v>16</v>
      </c>
      <c r="H76" s="16"/>
      <c r="I76" s="75">
        <v>1</v>
      </c>
      <c r="J76" s="84">
        <f>100/G76*E76</f>
        <v>68.75</v>
      </c>
      <c r="K76" s="85">
        <f>100/G76*F76</f>
        <v>31.25</v>
      </c>
      <c r="L76" s="54"/>
      <c r="N76" s="53"/>
      <c r="O76" s="61">
        <v>2</v>
      </c>
      <c r="P76" s="65">
        <v>10</v>
      </c>
      <c r="Q76" s="65">
        <v>8</v>
      </c>
      <c r="R76" s="65">
        <v>8</v>
      </c>
      <c r="S76" s="65">
        <v>8</v>
      </c>
      <c r="T76" s="66">
        <v>8</v>
      </c>
      <c r="U76" s="16"/>
      <c r="V76" s="16"/>
      <c r="W76" s="75">
        <v>2</v>
      </c>
      <c r="X76" s="84">
        <v>100</v>
      </c>
      <c r="Y76" s="84">
        <v>80</v>
      </c>
      <c r="Z76" s="84">
        <v>80</v>
      </c>
      <c r="AA76" s="84">
        <v>80</v>
      </c>
      <c r="AB76" s="85">
        <v>80</v>
      </c>
      <c r="AC76" s="54"/>
    </row>
    <row r="77" spans="3:29">
      <c r="C77" s="53"/>
      <c r="D77" s="61">
        <v>2</v>
      </c>
      <c r="E77" s="65">
        <v>12</v>
      </c>
      <c r="F77" s="65">
        <v>4</v>
      </c>
      <c r="G77" s="66">
        <f t="shared" ref="G77:G78" si="8">SUM(E77:F77)</f>
        <v>16</v>
      </c>
      <c r="H77" s="16"/>
      <c r="I77" s="75">
        <v>2</v>
      </c>
      <c r="J77" s="84">
        <f>100/G77*E77</f>
        <v>75</v>
      </c>
      <c r="K77" s="85">
        <f>100/G77*F77</f>
        <v>25</v>
      </c>
      <c r="L77" s="54"/>
      <c r="N77" s="53"/>
      <c r="O77" s="61">
        <v>3</v>
      </c>
      <c r="P77" s="65">
        <v>8</v>
      </c>
      <c r="Q77" s="65">
        <v>7</v>
      </c>
      <c r="R77" s="65">
        <v>7</v>
      </c>
      <c r="S77" s="65">
        <v>7</v>
      </c>
      <c r="T77" s="66">
        <v>7</v>
      </c>
      <c r="U77" s="16"/>
      <c r="V77" s="16"/>
      <c r="W77" s="75">
        <v>3</v>
      </c>
      <c r="X77" s="84">
        <v>100</v>
      </c>
      <c r="Y77" s="84">
        <v>87.5</v>
      </c>
      <c r="Z77" s="84">
        <v>87.5</v>
      </c>
      <c r="AA77" s="84">
        <v>87.5</v>
      </c>
      <c r="AB77" s="85">
        <v>87.5</v>
      </c>
      <c r="AC77" s="54"/>
    </row>
    <row r="78" spans="3:29">
      <c r="C78" s="53"/>
      <c r="D78" s="61">
        <v>3</v>
      </c>
      <c r="E78" s="65">
        <v>11</v>
      </c>
      <c r="F78" s="65">
        <v>5</v>
      </c>
      <c r="G78" s="66">
        <f t="shared" si="8"/>
        <v>16</v>
      </c>
      <c r="H78" s="16"/>
      <c r="I78" s="75">
        <v>3</v>
      </c>
      <c r="J78" s="84">
        <f>100/G78*E78</f>
        <v>68.75</v>
      </c>
      <c r="K78" s="85">
        <f>100/G78*F78</f>
        <v>31.25</v>
      </c>
      <c r="L78" s="54"/>
      <c r="N78" s="53"/>
      <c r="O78" s="61"/>
      <c r="P78" s="62"/>
      <c r="Q78" s="62"/>
      <c r="R78" s="62"/>
      <c r="S78" s="62"/>
      <c r="T78" s="63"/>
      <c r="U78" s="16"/>
      <c r="V78" s="16"/>
      <c r="W78" s="80" t="s">
        <v>19</v>
      </c>
      <c r="X78" s="86">
        <v>100</v>
      </c>
      <c r="Y78" s="86">
        <v>89.166666666666671</v>
      </c>
      <c r="Z78" s="86">
        <v>89.166666666666671</v>
      </c>
      <c r="AA78" s="86">
        <v>78.055555555555557</v>
      </c>
      <c r="AB78" s="87">
        <v>78.055555555555557</v>
      </c>
      <c r="AC78" s="54"/>
    </row>
    <row r="79" spans="3:29">
      <c r="C79" s="53"/>
      <c r="D79" s="61"/>
      <c r="E79" s="65"/>
      <c r="F79" s="65"/>
      <c r="G79" s="66"/>
      <c r="H79" s="16"/>
      <c r="I79" s="80" t="s">
        <v>18</v>
      </c>
      <c r="J79" s="86">
        <f>AVERAGE(J76:J78)</f>
        <v>70.833333333333329</v>
      </c>
      <c r="K79" s="87">
        <f>AVERAGE(K76:K78)</f>
        <v>29.166666666666668</v>
      </c>
      <c r="L79" s="54"/>
      <c r="N79" s="53"/>
      <c r="O79" s="61"/>
      <c r="P79" s="62"/>
      <c r="Q79" s="62"/>
      <c r="R79" s="62"/>
      <c r="S79" s="62"/>
      <c r="T79" s="63"/>
      <c r="U79" s="16"/>
      <c r="V79" s="16"/>
      <c r="W79" s="80" t="s">
        <v>20</v>
      </c>
      <c r="X79" s="86">
        <v>0</v>
      </c>
      <c r="Y79" s="86">
        <v>10.103629710818451</v>
      </c>
      <c r="Z79" s="86">
        <v>10.103629710818451</v>
      </c>
      <c r="AA79" s="86">
        <v>10.551899951790343</v>
      </c>
      <c r="AB79" s="87">
        <v>10.551899951790343</v>
      </c>
      <c r="AC79" s="54"/>
    </row>
    <row r="80" spans="3:29" ht="15" thickBot="1">
      <c r="C80" s="53"/>
      <c r="D80" s="67"/>
      <c r="E80" s="135"/>
      <c r="F80" s="135"/>
      <c r="G80" s="136"/>
      <c r="H80" s="16"/>
      <c r="I80" s="127"/>
      <c r="J80" s="88">
        <f>STDEV(J76:J78)</f>
        <v>3.6084391824351609</v>
      </c>
      <c r="K80" s="89">
        <f>STDEV(K76:K78)</f>
        <v>3.6084391824351507</v>
      </c>
      <c r="L80" s="54"/>
      <c r="N80" s="53"/>
      <c r="O80" s="61"/>
      <c r="P80" s="62"/>
      <c r="Q80" s="62"/>
      <c r="R80" s="62"/>
      <c r="S80" s="62"/>
      <c r="T80" s="63"/>
      <c r="U80" s="16"/>
      <c r="V80" s="16"/>
      <c r="W80" s="75"/>
      <c r="X80" s="84"/>
      <c r="Y80" s="84"/>
      <c r="Z80" s="84"/>
      <c r="AA80" s="84"/>
      <c r="AB80" s="85"/>
      <c r="AC80" s="54"/>
    </row>
    <row r="81" spans="3:29">
      <c r="C81" s="53"/>
      <c r="D81" s="16"/>
      <c r="E81" s="130"/>
      <c r="F81" s="130"/>
      <c r="G81" s="130"/>
      <c r="H81" s="16"/>
      <c r="I81" s="16"/>
      <c r="J81" s="130"/>
      <c r="K81" s="130"/>
      <c r="L81" s="54"/>
      <c r="N81" s="53"/>
      <c r="O81" s="61" t="s">
        <v>24</v>
      </c>
      <c r="P81" s="62"/>
      <c r="Q81" s="62"/>
      <c r="R81" s="62"/>
      <c r="S81" s="62"/>
      <c r="T81" s="63"/>
      <c r="U81" s="16"/>
      <c r="V81" s="16"/>
      <c r="W81" s="75" t="s">
        <v>24</v>
      </c>
      <c r="X81" s="84"/>
      <c r="Y81" s="84"/>
      <c r="Z81" s="84"/>
      <c r="AA81" s="84"/>
      <c r="AB81" s="85"/>
      <c r="AC81" s="54"/>
    </row>
    <row r="82" spans="3:29" ht="15" thickBot="1">
      <c r="C82" s="55"/>
      <c r="D82" s="56"/>
      <c r="E82" s="131"/>
      <c r="F82" s="131"/>
      <c r="G82" s="131"/>
      <c r="H82" s="56"/>
      <c r="I82" s="56"/>
      <c r="J82" s="131"/>
      <c r="K82" s="131"/>
      <c r="L82" s="57"/>
      <c r="N82" s="53"/>
      <c r="O82" s="61">
        <v>1</v>
      </c>
      <c r="P82" s="65">
        <v>11</v>
      </c>
      <c r="Q82" s="65">
        <v>11</v>
      </c>
      <c r="R82" s="65">
        <v>11</v>
      </c>
      <c r="S82" s="65">
        <v>10</v>
      </c>
      <c r="T82" s="66">
        <v>10</v>
      </c>
      <c r="U82" s="16"/>
      <c r="V82" s="16"/>
      <c r="W82" s="75">
        <v>1</v>
      </c>
      <c r="X82" s="84">
        <v>100</v>
      </c>
      <c r="Y82" s="84">
        <v>100.00000000000001</v>
      </c>
      <c r="Z82" s="84">
        <v>100.00000000000001</v>
      </c>
      <c r="AA82" s="84">
        <v>90.909090909090921</v>
      </c>
      <c r="AB82" s="85">
        <v>90.909090909090921</v>
      </c>
      <c r="AC82" s="54"/>
    </row>
    <row r="83" spans="3:29">
      <c r="N83" s="53"/>
      <c r="O83" s="61">
        <v>2</v>
      </c>
      <c r="P83" s="65">
        <v>11</v>
      </c>
      <c r="Q83" s="65">
        <v>8</v>
      </c>
      <c r="R83" s="65">
        <v>8</v>
      </c>
      <c r="S83" s="65">
        <v>6</v>
      </c>
      <c r="T83" s="66">
        <v>6</v>
      </c>
      <c r="U83" s="16"/>
      <c r="V83" s="16"/>
      <c r="W83" s="75">
        <v>2</v>
      </c>
      <c r="X83" s="84">
        <v>100</v>
      </c>
      <c r="Y83" s="84">
        <v>72.727272727272734</v>
      </c>
      <c r="Z83" s="84">
        <v>72.727272727272734</v>
      </c>
      <c r="AA83" s="84">
        <v>54.545454545454547</v>
      </c>
      <c r="AB83" s="85">
        <v>54.545454545454547</v>
      </c>
      <c r="AC83" s="54"/>
    </row>
    <row r="84" spans="3:29">
      <c r="N84" s="53"/>
      <c r="O84" s="61">
        <v>3</v>
      </c>
      <c r="P84" s="65">
        <v>9</v>
      </c>
      <c r="Q84" s="65">
        <v>9</v>
      </c>
      <c r="R84" s="65">
        <v>9</v>
      </c>
      <c r="S84" s="65">
        <v>9</v>
      </c>
      <c r="T84" s="66">
        <v>8</v>
      </c>
      <c r="U84" s="16"/>
      <c r="V84" s="16"/>
      <c r="W84" s="75">
        <v>3</v>
      </c>
      <c r="X84" s="84">
        <v>100</v>
      </c>
      <c r="Y84" s="84">
        <v>100</v>
      </c>
      <c r="Z84" s="84">
        <v>100</v>
      </c>
      <c r="AA84" s="84">
        <v>100</v>
      </c>
      <c r="AB84" s="85">
        <v>88.888888888888886</v>
      </c>
      <c r="AC84" s="54"/>
    </row>
    <row r="85" spans="3:29">
      <c r="N85" s="53"/>
      <c r="O85" s="61"/>
      <c r="P85" s="62"/>
      <c r="Q85" s="62"/>
      <c r="R85" s="62"/>
      <c r="S85" s="62"/>
      <c r="T85" s="63"/>
      <c r="U85" s="16"/>
      <c r="V85" s="16"/>
      <c r="W85" s="80" t="s">
        <v>19</v>
      </c>
      <c r="X85" s="86">
        <v>100</v>
      </c>
      <c r="Y85" s="86">
        <v>90.909090909090921</v>
      </c>
      <c r="Z85" s="86">
        <v>90.909090909090921</v>
      </c>
      <c r="AA85" s="86">
        <v>81.818181818181827</v>
      </c>
      <c r="AB85" s="87">
        <v>78.114478114478118</v>
      </c>
      <c r="AC85" s="54"/>
    </row>
    <row r="86" spans="3:29" ht="15" thickBot="1">
      <c r="N86" s="53"/>
      <c r="O86" s="67"/>
      <c r="P86" s="68"/>
      <c r="Q86" s="68"/>
      <c r="R86" s="68"/>
      <c r="S86" s="68"/>
      <c r="T86" s="69"/>
      <c r="U86" s="16"/>
      <c r="V86" s="16"/>
      <c r="W86" s="81" t="s">
        <v>20</v>
      </c>
      <c r="X86" s="88">
        <v>0</v>
      </c>
      <c r="Y86" s="88">
        <v>15.745916432444357</v>
      </c>
      <c r="Z86" s="88">
        <v>15.745916432444357</v>
      </c>
      <c r="AA86" s="88">
        <v>24.052284646041709</v>
      </c>
      <c r="AB86" s="89">
        <v>20.436351387870062</v>
      </c>
      <c r="AC86" s="54"/>
    </row>
    <row r="87" spans="3:29">
      <c r="N87" s="53"/>
      <c r="O87" s="16"/>
      <c r="P87" s="16"/>
      <c r="Q87" s="16"/>
      <c r="R87" s="16"/>
      <c r="S87" s="16"/>
      <c r="T87" s="16"/>
      <c r="U87" s="16"/>
      <c r="V87" s="16"/>
      <c r="W87" s="16"/>
      <c r="X87" s="16"/>
      <c r="Y87" s="16"/>
      <c r="Z87" s="16"/>
      <c r="AA87" s="16"/>
      <c r="AB87" s="16"/>
      <c r="AC87" s="54"/>
    </row>
    <row r="88" spans="3:29" ht="15" thickBot="1">
      <c r="N88" s="55"/>
      <c r="O88" s="56"/>
      <c r="P88" s="56"/>
      <c r="Q88" s="56"/>
      <c r="R88" s="56"/>
      <c r="S88" s="56"/>
      <c r="T88" s="56"/>
      <c r="U88" s="56"/>
      <c r="V88" s="56"/>
      <c r="W88" s="56"/>
      <c r="X88" s="56"/>
      <c r="Y88" s="56"/>
      <c r="Z88" s="56"/>
      <c r="AA88" s="56"/>
      <c r="AB88" s="56"/>
      <c r="AC88" s="57"/>
    </row>
  </sheetData>
  <pageMargins left="0.7" right="0.7" top="0.75" bottom="0.75" header="0.3" footer="0.3"/>
  <pageSetup paperSize="9" orientation="portrait"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T54"/>
  <sheetViews>
    <sheetView tabSelected="1" workbookViewId="0">
      <selection activeCell="K6" sqref="K6"/>
    </sheetView>
  </sheetViews>
  <sheetFormatPr defaultRowHeight="14.4"/>
  <cols>
    <col min="3" max="3" width="14" bestFit="1" customWidth="1"/>
    <col min="5" max="5" width="15.33203125" bestFit="1" customWidth="1"/>
    <col min="12" max="12" width="17" customWidth="1"/>
    <col min="17" max="17" width="9.5546875" bestFit="1" customWidth="1"/>
    <col min="18" max="20" width="9.33203125" bestFit="1" customWidth="1"/>
  </cols>
  <sheetData>
    <row r="3" spans="2:18" ht="23.4">
      <c r="B3" s="37" t="s">
        <v>195</v>
      </c>
    </row>
    <row r="5" spans="2:18" ht="19.8">
      <c r="B5" s="98" t="s">
        <v>196</v>
      </c>
    </row>
    <row r="7" spans="2:18">
      <c r="B7" t="s">
        <v>2</v>
      </c>
    </row>
    <row r="8" spans="2:18" ht="15" thickBot="1"/>
    <row r="9" spans="2:18">
      <c r="B9" s="90"/>
      <c r="C9" s="51"/>
      <c r="D9" s="51"/>
      <c r="E9" s="51"/>
      <c r="F9" s="51"/>
      <c r="G9" s="51"/>
      <c r="H9" s="51"/>
      <c r="I9" s="51"/>
      <c r="J9" s="51"/>
      <c r="K9" s="51"/>
      <c r="L9" s="51"/>
      <c r="M9" s="51"/>
      <c r="N9" s="51"/>
      <c r="O9" s="51"/>
      <c r="P9" s="51"/>
      <c r="Q9" s="51"/>
      <c r="R9" s="52"/>
    </row>
    <row r="10" spans="2:18" ht="15" thickBot="1">
      <c r="B10" s="53"/>
      <c r="C10" s="16"/>
      <c r="D10" s="16"/>
      <c r="E10" s="16"/>
      <c r="F10" s="16"/>
      <c r="G10" s="16"/>
      <c r="H10" s="16"/>
      <c r="I10" s="16"/>
      <c r="J10" s="16"/>
      <c r="K10" s="16"/>
      <c r="L10" s="16"/>
      <c r="M10" s="16"/>
      <c r="N10" s="16"/>
      <c r="O10" s="16"/>
      <c r="P10" s="16"/>
      <c r="Q10" s="16"/>
      <c r="R10" s="54"/>
    </row>
    <row r="11" spans="2:18" ht="18">
      <c r="B11" s="53"/>
      <c r="C11" s="70" t="s">
        <v>7</v>
      </c>
      <c r="D11" s="59"/>
      <c r="E11" s="59"/>
      <c r="F11" s="59"/>
      <c r="G11" s="59"/>
      <c r="H11" s="59"/>
      <c r="I11" s="59"/>
      <c r="J11" s="60"/>
      <c r="K11" s="16"/>
      <c r="L11" s="99" t="s">
        <v>197</v>
      </c>
      <c r="M11" s="100"/>
      <c r="N11" s="100"/>
      <c r="O11" s="100"/>
      <c r="P11" s="100"/>
      <c r="Q11" s="101"/>
      <c r="R11" s="54"/>
    </row>
    <row r="12" spans="2:18">
      <c r="B12" s="53"/>
      <c r="C12" s="61"/>
      <c r="D12" s="62"/>
      <c r="E12" s="62"/>
      <c r="F12" s="62"/>
      <c r="G12" s="62"/>
      <c r="H12" s="62"/>
      <c r="I12" s="62"/>
      <c r="J12" s="63"/>
      <c r="K12" s="16"/>
      <c r="L12" s="102"/>
      <c r="M12" s="103"/>
      <c r="N12" s="103"/>
      <c r="O12" s="103"/>
      <c r="P12" s="103"/>
      <c r="Q12" s="104"/>
      <c r="R12" s="54"/>
    </row>
    <row r="13" spans="2:18" ht="16.2">
      <c r="B13" s="53"/>
      <c r="C13" s="64"/>
      <c r="D13" s="96"/>
      <c r="E13" s="96"/>
      <c r="F13" s="62"/>
      <c r="G13" s="96" t="s">
        <v>12</v>
      </c>
      <c r="H13" s="96"/>
      <c r="I13" s="96"/>
      <c r="J13" s="122"/>
      <c r="K13" s="16"/>
      <c r="L13" s="117"/>
      <c r="M13" s="78"/>
      <c r="N13" s="118" t="s">
        <v>198</v>
      </c>
      <c r="O13" s="118"/>
      <c r="P13" s="118"/>
      <c r="Q13" s="119"/>
      <c r="R13" s="54"/>
    </row>
    <row r="14" spans="2:18">
      <c r="B14" s="53"/>
      <c r="C14" s="64" t="s">
        <v>11</v>
      </c>
      <c r="D14" s="112"/>
      <c r="E14" s="62"/>
      <c r="F14" s="123">
        <v>0</v>
      </c>
      <c r="G14" s="123">
        <v>7.2</v>
      </c>
      <c r="H14" s="123">
        <v>10.1</v>
      </c>
      <c r="I14" s="123">
        <v>12.2</v>
      </c>
      <c r="J14" s="124">
        <v>12.6</v>
      </c>
      <c r="K14" s="16"/>
      <c r="L14" s="117" t="s">
        <v>11</v>
      </c>
      <c r="M14" s="120">
        <v>0</v>
      </c>
      <c r="N14" s="120">
        <v>7.2</v>
      </c>
      <c r="O14" s="120">
        <v>10.1</v>
      </c>
      <c r="P14" s="120">
        <v>12.2</v>
      </c>
      <c r="Q14" s="121">
        <v>12.6</v>
      </c>
      <c r="R14" s="54"/>
    </row>
    <row r="15" spans="2:18">
      <c r="B15" s="53"/>
      <c r="C15" s="61"/>
      <c r="D15" s="62"/>
      <c r="E15" s="62"/>
      <c r="F15" s="62"/>
      <c r="G15" s="62"/>
      <c r="H15" s="62"/>
      <c r="I15" s="62"/>
      <c r="J15" s="63"/>
      <c r="K15" s="16"/>
      <c r="L15" s="75"/>
      <c r="M15" s="78"/>
      <c r="N15" s="78"/>
      <c r="O15" s="78"/>
      <c r="P15" s="78"/>
      <c r="Q15" s="77"/>
      <c r="R15" s="54"/>
    </row>
    <row r="16" spans="2:18">
      <c r="B16" s="53"/>
      <c r="C16" s="64" t="s">
        <v>191</v>
      </c>
      <c r="D16" s="65"/>
      <c r="E16" s="112" t="s">
        <v>199</v>
      </c>
      <c r="F16" s="62"/>
      <c r="G16" s="62"/>
      <c r="H16" s="62"/>
      <c r="I16" s="62"/>
      <c r="J16" s="63"/>
      <c r="K16" s="16"/>
      <c r="L16" s="117" t="s">
        <v>139</v>
      </c>
      <c r="M16" s="103"/>
      <c r="N16" s="103"/>
      <c r="O16" s="108" t="s">
        <v>200</v>
      </c>
      <c r="P16" s="103"/>
      <c r="Q16" s="104"/>
      <c r="R16" s="54"/>
    </row>
    <row r="17" spans="2:18">
      <c r="B17" s="53"/>
      <c r="C17" s="64">
        <v>1</v>
      </c>
      <c r="D17" s="65"/>
      <c r="E17" s="112">
        <v>21</v>
      </c>
      <c r="F17" s="113">
        <v>21</v>
      </c>
      <c r="G17" s="65">
        <v>21</v>
      </c>
      <c r="H17" s="65">
        <v>18</v>
      </c>
      <c r="I17" s="65">
        <v>17</v>
      </c>
      <c r="J17" s="66">
        <v>16</v>
      </c>
      <c r="K17" s="16"/>
      <c r="L17" s="117">
        <v>1</v>
      </c>
      <c r="M17" s="106">
        <v>100</v>
      </c>
      <c r="N17" s="106">
        <v>100</v>
      </c>
      <c r="O17" s="106">
        <v>85.714285714285708</v>
      </c>
      <c r="P17" s="106">
        <v>80.952380952380949</v>
      </c>
      <c r="Q17" s="107">
        <v>76.19047619047619</v>
      </c>
      <c r="R17" s="54"/>
    </row>
    <row r="18" spans="2:18">
      <c r="B18" s="53"/>
      <c r="C18" s="64">
        <v>2</v>
      </c>
      <c r="D18" s="65"/>
      <c r="E18" s="112">
        <v>21</v>
      </c>
      <c r="F18" s="113">
        <v>21</v>
      </c>
      <c r="G18" s="65">
        <v>21</v>
      </c>
      <c r="H18" s="65">
        <v>19</v>
      </c>
      <c r="I18" s="114">
        <v>13</v>
      </c>
      <c r="J18" s="115">
        <v>11</v>
      </c>
      <c r="K18" s="16"/>
      <c r="L18" s="117">
        <v>2</v>
      </c>
      <c r="M18" s="106">
        <v>100</v>
      </c>
      <c r="N18" s="106">
        <v>100</v>
      </c>
      <c r="O18" s="106">
        <v>90.476190476190482</v>
      </c>
      <c r="P18" s="106">
        <v>61.904761904761905</v>
      </c>
      <c r="Q18" s="107">
        <v>52.38095238095238</v>
      </c>
      <c r="R18" s="54"/>
    </row>
    <row r="19" spans="2:18">
      <c r="B19" s="53"/>
      <c r="C19" s="64">
        <v>3</v>
      </c>
      <c r="D19" s="65"/>
      <c r="E19" s="112">
        <v>21</v>
      </c>
      <c r="F19" s="113">
        <v>21</v>
      </c>
      <c r="G19" s="65">
        <v>21</v>
      </c>
      <c r="H19" s="65">
        <v>19</v>
      </c>
      <c r="I19" s="65">
        <v>19</v>
      </c>
      <c r="J19" s="66">
        <v>16</v>
      </c>
      <c r="K19" s="16"/>
      <c r="L19" s="117">
        <v>3</v>
      </c>
      <c r="M19" s="106">
        <v>100</v>
      </c>
      <c r="N19" s="106">
        <v>100</v>
      </c>
      <c r="O19" s="106">
        <v>90.476190476190482</v>
      </c>
      <c r="P19" s="106">
        <v>90.476190476190482</v>
      </c>
      <c r="Q19" s="107">
        <v>76.19047619047619</v>
      </c>
      <c r="R19" s="54"/>
    </row>
    <row r="20" spans="2:18">
      <c r="B20" s="53"/>
      <c r="C20" s="64"/>
      <c r="D20" s="65"/>
      <c r="E20" s="65"/>
      <c r="F20" s="113"/>
      <c r="G20" s="65"/>
      <c r="H20" s="65"/>
      <c r="I20" s="65"/>
      <c r="J20" s="66"/>
      <c r="K20" s="16"/>
      <c r="L20" s="102" t="s">
        <v>19</v>
      </c>
      <c r="M20" s="106">
        <v>100</v>
      </c>
      <c r="N20" s="106">
        <v>100</v>
      </c>
      <c r="O20" s="106">
        <v>88.8888888888889</v>
      </c>
      <c r="P20" s="106">
        <v>77.777777777777786</v>
      </c>
      <c r="Q20" s="107">
        <v>68.253968253968253</v>
      </c>
      <c r="R20" s="54"/>
    </row>
    <row r="21" spans="2:18">
      <c r="B21" s="53"/>
      <c r="C21" s="64"/>
      <c r="D21" s="65"/>
      <c r="E21" s="65"/>
      <c r="F21" s="113"/>
      <c r="G21" s="65"/>
      <c r="H21" s="65"/>
      <c r="I21" s="65"/>
      <c r="J21" s="66"/>
      <c r="K21" s="16"/>
      <c r="L21" s="102" t="s">
        <v>20</v>
      </c>
      <c r="M21" s="106">
        <v>0</v>
      </c>
      <c r="N21" s="106">
        <v>0</v>
      </c>
      <c r="O21" s="106">
        <v>2.7492869961410817</v>
      </c>
      <c r="P21" s="106">
        <v>14.547859349066151</v>
      </c>
      <c r="Q21" s="107">
        <v>13.746434980705356</v>
      </c>
      <c r="R21" s="54"/>
    </row>
    <row r="22" spans="2:18">
      <c r="B22" s="53"/>
      <c r="C22" s="61"/>
      <c r="D22" s="62"/>
      <c r="E22" s="62"/>
      <c r="F22" s="62"/>
      <c r="G22" s="62"/>
      <c r="H22" s="62"/>
      <c r="I22" s="62"/>
      <c r="J22" s="63"/>
      <c r="K22" s="16"/>
      <c r="L22" s="75"/>
      <c r="M22" s="151"/>
      <c r="N22" s="78"/>
      <c r="O22" s="78"/>
      <c r="P22" s="78"/>
      <c r="Q22" s="77"/>
      <c r="R22" s="54"/>
    </row>
    <row r="23" spans="2:18">
      <c r="B23" s="53"/>
      <c r="C23" s="64" t="s">
        <v>22</v>
      </c>
      <c r="D23" s="65"/>
      <c r="E23" s="62"/>
      <c r="F23" s="116"/>
      <c r="G23" s="62"/>
      <c r="H23" s="62"/>
      <c r="I23" s="62"/>
      <c r="J23" s="63"/>
      <c r="K23" s="16"/>
      <c r="L23" s="117" t="s">
        <v>22</v>
      </c>
      <c r="M23" s="106"/>
      <c r="N23" s="105"/>
      <c r="O23" s="105"/>
      <c r="P23" s="105"/>
      <c r="Q23" s="109"/>
      <c r="R23" s="54"/>
    </row>
    <row r="24" spans="2:18">
      <c r="B24" s="53"/>
      <c r="C24" s="64">
        <v>1</v>
      </c>
      <c r="D24" s="65"/>
      <c r="E24" s="112">
        <v>16</v>
      </c>
      <c r="F24" s="113">
        <v>16</v>
      </c>
      <c r="G24" s="65">
        <v>9</v>
      </c>
      <c r="H24" s="65">
        <v>8</v>
      </c>
      <c r="I24" s="65">
        <v>2</v>
      </c>
      <c r="J24" s="66">
        <v>0</v>
      </c>
      <c r="K24" s="16"/>
      <c r="L24" s="117">
        <v>1</v>
      </c>
      <c r="M24" s="106">
        <v>100</v>
      </c>
      <c r="N24" s="106">
        <v>56.25</v>
      </c>
      <c r="O24" s="106">
        <v>50</v>
      </c>
      <c r="P24" s="106">
        <v>12.5</v>
      </c>
      <c r="Q24" s="107">
        <v>0</v>
      </c>
      <c r="R24" s="54"/>
    </row>
    <row r="25" spans="2:18">
      <c r="B25" s="53"/>
      <c r="C25" s="64">
        <v>2</v>
      </c>
      <c r="D25" s="65"/>
      <c r="E25" s="112">
        <v>16</v>
      </c>
      <c r="F25" s="113">
        <v>16</v>
      </c>
      <c r="G25" s="65">
        <v>11</v>
      </c>
      <c r="H25" s="65">
        <v>9</v>
      </c>
      <c r="I25" s="65">
        <v>8</v>
      </c>
      <c r="J25" s="66">
        <v>7</v>
      </c>
      <c r="K25" s="16"/>
      <c r="L25" s="117">
        <v>2</v>
      </c>
      <c r="M25" s="106">
        <v>100</v>
      </c>
      <c r="N25" s="106">
        <v>68.75</v>
      </c>
      <c r="O25" s="106">
        <v>56.25</v>
      </c>
      <c r="P25" s="106">
        <v>50</v>
      </c>
      <c r="Q25" s="107">
        <v>43.75</v>
      </c>
      <c r="R25" s="54"/>
    </row>
    <row r="26" spans="2:18">
      <c r="B26" s="53"/>
      <c r="C26" s="64">
        <v>3</v>
      </c>
      <c r="D26" s="65"/>
      <c r="E26" s="112">
        <v>16</v>
      </c>
      <c r="F26" s="113">
        <v>16</v>
      </c>
      <c r="G26" s="65">
        <v>14</v>
      </c>
      <c r="H26" s="65">
        <v>14</v>
      </c>
      <c r="I26" s="65">
        <v>12</v>
      </c>
      <c r="J26" s="66">
        <v>10</v>
      </c>
      <c r="K26" s="16"/>
      <c r="L26" s="117">
        <v>3</v>
      </c>
      <c r="M26" s="106">
        <v>100</v>
      </c>
      <c r="N26" s="106">
        <v>87.5</v>
      </c>
      <c r="O26" s="106">
        <v>87.5</v>
      </c>
      <c r="P26" s="106">
        <v>75</v>
      </c>
      <c r="Q26" s="107">
        <v>62.5</v>
      </c>
      <c r="R26" s="54"/>
    </row>
    <row r="27" spans="2:18">
      <c r="B27" s="53"/>
      <c r="C27" s="61"/>
      <c r="D27" s="62"/>
      <c r="E27" s="62"/>
      <c r="F27" s="62"/>
      <c r="G27" s="62"/>
      <c r="H27" s="62"/>
      <c r="I27" s="62"/>
      <c r="J27" s="63"/>
      <c r="K27" s="16"/>
      <c r="L27" s="102" t="s">
        <v>19</v>
      </c>
      <c r="M27" s="106">
        <v>100</v>
      </c>
      <c r="N27" s="106">
        <v>70.833333333333329</v>
      </c>
      <c r="O27" s="106">
        <v>64.583333333333329</v>
      </c>
      <c r="P27" s="106">
        <v>45.833333333333336</v>
      </c>
      <c r="Q27" s="107">
        <v>35.416666666666664</v>
      </c>
      <c r="R27" s="54"/>
    </row>
    <row r="28" spans="2:18">
      <c r="B28" s="53"/>
      <c r="C28" s="64"/>
      <c r="D28" s="65"/>
      <c r="E28" s="65"/>
      <c r="F28" s="113"/>
      <c r="G28" s="65"/>
      <c r="H28" s="65"/>
      <c r="I28" s="65"/>
      <c r="J28" s="66"/>
      <c r="K28" s="16"/>
      <c r="L28" s="102" t="s">
        <v>20</v>
      </c>
      <c r="M28" s="106">
        <v>0</v>
      </c>
      <c r="N28" s="106">
        <v>15.728821740147385</v>
      </c>
      <c r="O28" s="106">
        <v>20.090939085401981</v>
      </c>
      <c r="P28" s="106">
        <v>31.457643480294792</v>
      </c>
      <c r="Q28" s="107">
        <v>32.072508996543021</v>
      </c>
      <c r="R28" s="54"/>
    </row>
    <row r="29" spans="2:18">
      <c r="B29" s="53"/>
      <c r="C29" s="64"/>
      <c r="D29" s="65"/>
      <c r="E29" s="65"/>
      <c r="F29" s="113"/>
      <c r="G29" s="65"/>
      <c r="H29" s="65"/>
      <c r="I29" s="65"/>
      <c r="J29" s="66"/>
      <c r="K29" s="16"/>
      <c r="L29" s="75"/>
      <c r="M29" s="151"/>
      <c r="N29" s="78"/>
      <c r="O29" s="78"/>
      <c r="P29" s="78"/>
      <c r="Q29" s="77"/>
      <c r="R29" s="54"/>
    </row>
    <row r="30" spans="2:18">
      <c r="B30" s="53"/>
      <c r="C30" s="64" t="s">
        <v>24</v>
      </c>
      <c r="D30" s="65"/>
      <c r="E30" s="62"/>
      <c r="F30" s="116"/>
      <c r="G30" s="62"/>
      <c r="H30" s="62"/>
      <c r="I30" s="62"/>
      <c r="J30" s="63"/>
      <c r="K30" s="16"/>
      <c r="L30" s="117" t="s">
        <v>24</v>
      </c>
      <c r="M30" s="106"/>
      <c r="N30" s="105"/>
      <c r="O30" s="105"/>
      <c r="P30" s="105"/>
      <c r="Q30" s="109"/>
      <c r="R30" s="54"/>
    </row>
    <row r="31" spans="2:18">
      <c r="B31" s="53"/>
      <c r="C31" s="64">
        <v>1</v>
      </c>
      <c r="D31" s="65"/>
      <c r="E31" s="112">
        <v>16</v>
      </c>
      <c r="F31" s="113">
        <v>16</v>
      </c>
      <c r="G31" s="65">
        <v>10</v>
      </c>
      <c r="H31" s="65">
        <v>7</v>
      </c>
      <c r="I31" s="65">
        <v>2</v>
      </c>
      <c r="J31" s="66">
        <v>2</v>
      </c>
      <c r="K31" s="16"/>
      <c r="L31" s="117">
        <v>1</v>
      </c>
      <c r="M31" s="106">
        <v>100</v>
      </c>
      <c r="N31" s="106">
        <v>62.5</v>
      </c>
      <c r="O31" s="106">
        <v>43.75</v>
      </c>
      <c r="P31" s="106">
        <v>12.5</v>
      </c>
      <c r="Q31" s="107">
        <v>12.5</v>
      </c>
      <c r="R31" s="54"/>
    </row>
    <row r="32" spans="2:18">
      <c r="B32" s="53"/>
      <c r="C32" s="64">
        <v>2</v>
      </c>
      <c r="D32" s="65"/>
      <c r="E32" s="112">
        <v>16</v>
      </c>
      <c r="F32" s="113">
        <v>16</v>
      </c>
      <c r="G32" s="65">
        <v>15</v>
      </c>
      <c r="H32" s="65">
        <v>9</v>
      </c>
      <c r="I32" s="65">
        <v>6</v>
      </c>
      <c r="J32" s="66">
        <v>3</v>
      </c>
      <c r="K32" s="16"/>
      <c r="L32" s="117">
        <v>2</v>
      </c>
      <c r="M32" s="106">
        <v>100</v>
      </c>
      <c r="N32" s="106">
        <v>93.75</v>
      </c>
      <c r="O32" s="106">
        <v>56.25</v>
      </c>
      <c r="P32" s="106">
        <v>37.5</v>
      </c>
      <c r="Q32" s="107">
        <v>18.75</v>
      </c>
      <c r="R32" s="54"/>
    </row>
    <row r="33" spans="2:20">
      <c r="B33" s="53"/>
      <c r="C33" s="64">
        <v>3</v>
      </c>
      <c r="D33" s="62"/>
      <c r="E33" s="112">
        <v>16</v>
      </c>
      <c r="F33" s="113">
        <v>16</v>
      </c>
      <c r="G33" s="65">
        <v>16</v>
      </c>
      <c r="H33" s="65">
        <v>7</v>
      </c>
      <c r="I33" s="65">
        <v>3</v>
      </c>
      <c r="J33" s="66">
        <v>2</v>
      </c>
      <c r="K33" s="16"/>
      <c r="L33" s="117">
        <v>3</v>
      </c>
      <c r="M33" s="106">
        <v>100</v>
      </c>
      <c r="N33" s="106">
        <v>100</v>
      </c>
      <c r="O33" s="106">
        <v>43.75</v>
      </c>
      <c r="P33" s="106">
        <v>18.75</v>
      </c>
      <c r="Q33" s="107">
        <v>12.5</v>
      </c>
      <c r="R33" s="54"/>
    </row>
    <row r="34" spans="2:20">
      <c r="B34" s="53"/>
      <c r="C34" s="61"/>
      <c r="D34" s="62"/>
      <c r="E34" s="62"/>
      <c r="F34" s="62"/>
      <c r="G34" s="62"/>
      <c r="H34" s="62"/>
      <c r="I34" s="62"/>
      <c r="J34" s="63"/>
      <c r="K34" s="16"/>
      <c r="L34" s="102" t="s">
        <v>19</v>
      </c>
      <c r="M34" s="106">
        <v>100</v>
      </c>
      <c r="N34" s="106">
        <v>85.416666666666671</v>
      </c>
      <c r="O34" s="106">
        <v>47.916666666666664</v>
      </c>
      <c r="P34" s="106">
        <v>22.916666666666668</v>
      </c>
      <c r="Q34" s="107">
        <v>14.583333333333334</v>
      </c>
      <c r="R34" s="54"/>
    </row>
    <row r="35" spans="2:20" ht="15" thickBot="1">
      <c r="B35" s="53"/>
      <c r="C35" s="67"/>
      <c r="D35" s="68"/>
      <c r="E35" s="68"/>
      <c r="F35" s="68"/>
      <c r="G35" s="68"/>
      <c r="H35" s="68"/>
      <c r="I35" s="68"/>
      <c r="J35" s="69"/>
      <c r="K35" s="16"/>
      <c r="L35" s="125" t="s">
        <v>20</v>
      </c>
      <c r="M35" s="110">
        <v>0</v>
      </c>
      <c r="N35" s="110">
        <v>20.090939085402006</v>
      </c>
      <c r="O35" s="110">
        <v>7.2168783648703325</v>
      </c>
      <c r="P35" s="110">
        <v>13.010412496663331</v>
      </c>
      <c r="Q35" s="111">
        <v>3.6084391824351583</v>
      </c>
      <c r="R35" s="54"/>
    </row>
    <row r="36" spans="2:20">
      <c r="B36" s="53"/>
      <c r="C36" s="16"/>
      <c r="D36" s="16"/>
      <c r="E36" s="16"/>
      <c r="F36" s="137"/>
      <c r="G36" s="16"/>
      <c r="H36" s="16"/>
      <c r="I36" s="16"/>
      <c r="J36" s="16"/>
      <c r="K36" s="16"/>
      <c r="L36" s="16"/>
      <c r="M36" s="16"/>
      <c r="N36" s="16"/>
      <c r="O36" s="16"/>
      <c r="P36" s="16"/>
      <c r="Q36" s="16"/>
      <c r="R36" s="54"/>
    </row>
    <row r="37" spans="2:20" ht="15" thickBot="1">
      <c r="B37" s="55"/>
      <c r="C37" s="56"/>
      <c r="D37" s="56"/>
      <c r="E37" s="56"/>
      <c r="F37" s="56"/>
      <c r="G37" s="56"/>
      <c r="H37" s="56"/>
      <c r="I37" s="56"/>
      <c r="J37" s="56"/>
      <c r="K37" s="56"/>
      <c r="L37" s="56"/>
      <c r="M37" s="56"/>
      <c r="N37" s="56"/>
      <c r="O37" s="56"/>
      <c r="P37" s="56"/>
      <c r="Q37" s="56"/>
      <c r="R37" s="57"/>
    </row>
    <row r="38" spans="2:20">
      <c r="Q38" s="40"/>
      <c r="R38" s="40"/>
      <c r="S38" s="40"/>
      <c r="T38" s="40"/>
    </row>
    <row r="39" spans="2:20">
      <c r="Q39" s="40"/>
      <c r="R39" s="40"/>
      <c r="S39" s="40"/>
      <c r="T39" s="40"/>
    </row>
    <row r="40" spans="2:20">
      <c r="Q40" s="40"/>
      <c r="R40" s="40"/>
      <c r="S40" s="40"/>
      <c r="T40" s="40"/>
    </row>
    <row r="41" spans="2:20">
      <c r="Q41" s="40"/>
      <c r="R41" s="40"/>
      <c r="S41" s="40"/>
      <c r="T41" s="40"/>
    </row>
    <row r="42" spans="2:20">
      <c r="Q42" s="40"/>
      <c r="R42" s="40"/>
      <c r="S42" s="40"/>
      <c r="T42" s="40"/>
    </row>
    <row r="43" spans="2:20">
      <c r="Q43" s="40"/>
      <c r="R43" s="40"/>
      <c r="S43" s="40"/>
      <c r="T43" s="40"/>
    </row>
    <row r="44" spans="2:20">
      <c r="Q44" s="40"/>
      <c r="R44" s="40"/>
      <c r="S44" s="40"/>
      <c r="T44" s="40"/>
    </row>
    <row r="45" spans="2:20">
      <c r="Q45" s="40"/>
      <c r="R45" s="40"/>
      <c r="S45" s="40"/>
      <c r="T45" s="40"/>
    </row>
    <row r="46" spans="2:20">
      <c r="Q46" s="40"/>
      <c r="R46" s="40"/>
      <c r="S46" s="40"/>
      <c r="T46" s="40"/>
    </row>
    <row r="47" spans="2:20">
      <c r="Q47" s="40"/>
      <c r="R47" s="40"/>
      <c r="S47" s="40"/>
      <c r="T47" s="40"/>
    </row>
    <row r="48" spans="2:20">
      <c r="Q48" s="40"/>
      <c r="R48" s="40"/>
      <c r="S48" s="40"/>
      <c r="T48" s="40"/>
    </row>
    <row r="49" spans="17:20">
      <c r="Q49" s="40"/>
      <c r="R49" s="40"/>
      <c r="S49" s="40"/>
      <c r="T49" s="40"/>
    </row>
    <row r="50" spans="17:20">
      <c r="Q50" s="40"/>
      <c r="R50" s="40"/>
      <c r="S50" s="40"/>
      <c r="T50" s="40"/>
    </row>
    <row r="51" spans="17:20">
      <c r="Q51" s="40"/>
      <c r="R51" s="40"/>
      <c r="S51" s="40"/>
      <c r="T51" s="40"/>
    </row>
    <row r="52" spans="17:20">
      <c r="Q52" s="40"/>
      <c r="R52" s="40"/>
      <c r="S52" s="40"/>
      <c r="T52" s="40"/>
    </row>
    <row r="53" spans="17:20">
      <c r="Q53" s="40"/>
      <c r="R53" s="40"/>
      <c r="S53" s="40"/>
      <c r="T53" s="40"/>
    </row>
    <row r="54" spans="17:20">
      <c r="Q54" s="40"/>
      <c r="R54" s="40"/>
      <c r="S54" s="40"/>
      <c r="T54" s="4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Descriptions</vt:lpstr>
      <vt:lpstr>Abstract</vt:lpstr>
      <vt:lpstr>Materials and Methods</vt:lpstr>
      <vt:lpstr>Supplementary Material</vt:lpstr>
      <vt:lpstr>Expt 1 - Substrate and Time</vt:lpstr>
      <vt:lpstr>Expt 2 - Substrate Conditioning</vt:lpstr>
      <vt:lpstr>Unattached Retention</vt:lpstr>
    </vt:vector>
  </TitlesOfParts>
  <Manager/>
  <Company>Pryfysgol Bangor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Cathy Blakey</dc:creator>
  <cp:keywords/>
  <dc:description/>
  <cp:lastModifiedBy>Tom Galley</cp:lastModifiedBy>
  <cp:revision/>
  <dcterms:created xsi:type="dcterms:W3CDTF">2018-08-23T13:43:39Z</dcterms:created>
  <dcterms:modified xsi:type="dcterms:W3CDTF">2020-05-15T11:20:06Z</dcterms:modified>
  <cp:category/>
  <cp:contentStatus/>
</cp:coreProperties>
</file>